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00\"/>
    </mc:Choice>
  </mc:AlternateContent>
  <xr:revisionPtr revIDLastSave="0" documentId="13_ncr:1_{CF66735C-2526-48A0-9C80-CF884C273946}" xr6:coauthVersionLast="47" xr6:coauthVersionMax="47" xr10:uidLastSave="{00000000-0000-0000-0000-000000000000}"/>
  <bookViews>
    <workbookView xWindow="96" yWindow="2328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528-02-01" sheetId="3" r:id="rId3"/>
    <sheet name="ОСР 528-09-01" sheetId="4" r:id="rId4"/>
    <sheet name="ОСР 528-12-01" sheetId="5" r:id="rId5"/>
    <sheet name="ОСР 107-02-01" sheetId="6" r:id="rId6"/>
    <sheet name="ОСР 107-07-01" sheetId="7" r:id="rId7"/>
    <sheet name="ОСР 525-02-01" sheetId="8" r:id="rId8"/>
    <sheet name="ОСР 525-09-01" sheetId="9" r:id="rId9"/>
    <sheet name="ОСР 525-12-01" sheetId="10" r:id="rId10"/>
    <sheet name="ОСР 107-02-01(1)" sheetId="11" r:id="rId11"/>
    <sheet name="ОСР 107-07-01(1)" sheetId="12" r:id="rId12"/>
    <sheet name="ОСР 525-02-01(1)" sheetId="13" r:id="rId13"/>
    <sheet name="ОСР 525-12-01(1)" sheetId="14" r:id="rId14"/>
    <sheet name="ОСР 509-02-01" sheetId="15" r:id="rId15"/>
    <sheet name="ОСР 509-09-01" sheetId="16" r:id="rId16"/>
    <sheet name="ОСР 509-12-01" sheetId="17" r:id="rId17"/>
    <sheet name="Источники ЦИ" sheetId="18" r:id="rId18"/>
    <sheet name="Цена МАТ и ОБ по ТКП" sheetId="19" r:id="rId1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2" i="2" l="1"/>
  <c r="G82" i="2"/>
  <c r="F82" i="2"/>
  <c r="E82" i="2"/>
  <c r="D82" i="2"/>
  <c r="H81" i="2"/>
  <c r="G81" i="2"/>
  <c r="F81" i="2"/>
  <c r="E81" i="2"/>
  <c r="D81" i="2"/>
  <c r="H80" i="2"/>
  <c r="G80" i="2"/>
  <c r="F80" i="2"/>
  <c r="E80" i="2"/>
  <c r="D80" i="2"/>
  <c r="H78" i="2"/>
  <c r="G78" i="2"/>
  <c r="F78" i="2"/>
  <c r="E78" i="2"/>
  <c r="D78" i="2"/>
  <c r="H77" i="2"/>
  <c r="G77" i="2"/>
  <c r="F77" i="2"/>
  <c r="E77" i="2"/>
  <c r="D77" i="2"/>
  <c r="H76" i="2"/>
  <c r="G76" i="2"/>
  <c r="F76" i="2"/>
  <c r="E76" i="2"/>
  <c r="D76" i="2"/>
  <c r="H67" i="2"/>
  <c r="G67" i="2"/>
  <c r="F67" i="2"/>
  <c r="E67" i="2"/>
  <c r="D67" i="2"/>
  <c r="H66" i="2"/>
  <c r="H44" i="2"/>
  <c r="G44" i="2"/>
  <c r="F44" i="2"/>
  <c r="E44" i="2"/>
  <c r="D44" i="2"/>
  <c r="H43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<sst xmlns="http://schemas.openxmlformats.org/spreadsheetml/2006/main" count="645" uniqueCount="213">
  <si>
    <t>СВОДКА ЗАТРАТ</t>
  </si>
  <si>
    <t>P_0300</t>
  </si>
  <si>
    <t>(идентификатор инвестиционного проекта)</t>
  </si>
  <si>
    <t>Повышение надежности электроснабжения п. ВСЧ п. Мехзавод г.о. Самара Самарской области (монтаж КТП 6/0,4кВ 630кВА, реконструкция ВЛ 0,4кВ (протяженность 0,35км, демонтаж 0,194км), установка приборов учета 49 т.у., монтаж КЛ 0,4кВ  протяженностью 0,0234км)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</si>
  <si>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</si>
  <si>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</si>
  <si>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</si>
  <si>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</si>
  <si>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</si>
  <si>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</si>
  <si>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</si>
  <si>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</si>
  <si>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</si>
  <si>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</si>
  <si>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</si>
  <si>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</si>
  <si>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</si>
  <si>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</si>
  <si>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</si>
  <si>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</si>
  <si>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</si>
  <si>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</si>
  <si>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</si>
  <si>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</si>
  <si>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</si>
  <si>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</si>
  <si>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</si>
  <si>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</si>
  <si>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</si>
  <si>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</si>
  <si>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</si>
  <si>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</si>
  <si>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</si>
  <si>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</si>
  <si>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</si>
  <si>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</si>
  <si>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</si>
  <si>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</si>
  <si>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</si>
  <si>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</si>
  <si>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ОСР-528-02-01</t>
  </si>
  <si>
    <t>"Реконструкция КТП КЯР 627/630 кВА с заменой КТП" Красноярский район Самарская область</t>
  </si>
  <si>
    <t>ОСР-107-02-01</t>
  </si>
  <si>
    <t>"Реконструкция ВЛ-0,4 кВ от КТП Пер 719/2х630 кВА" Сызранский район Самарская область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</si>
  <si>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</si>
  <si>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</si>
  <si>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ОСР-509-01-01</t>
  </si>
  <si>
    <t>"Реконструкция оборудования РУ-6 кВ ТП-236" г. Тольятти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</si>
  <si>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</si>
  <si>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</si>
  <si>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</si>
  <si>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</si>
  <si>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</si>
  <si>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</si>
  <si>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</si>
  <si>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</si>
  <si>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</si>
  <si>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</si>
  <si>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</si>
  <si>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</si>
  <si>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</si>
  <si>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</si>
  <si>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</si>
  <si>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</si>
  <si>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</si>
  <si>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</si>
  <si>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</si>
  <si>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</si>
  <si>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</si>
  <si>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ОСР-528-09-01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</si>
  <si>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</si>
  <si>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</si>
  <si>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</si>
  <si>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</si>
  <si>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</si>
  <si>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</si>
  <si>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</si>
  <si>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ОСР-107-09-01</t>
  </si>
  <si>
    <t>ПНР "Реконструкция ВЛ-0,4 кВ от КТП Пер 719/2х630 кВА" Сызранский район Самарская область</t>
  </si>
  <si>
    <t>325/пр 25.05.2021 Пр.1 п.50 Пр.4 п.67</t>
  </si>
  <si>
    <t>ОСР-525-09-01</t>
  </si>
  <si>
    <t>Письмо Госстройя №1336-ВК/1</t>
  </si>
  <si>
    <t>ОСР-509-09-01</t>
  </si>
  <si>
    <t>ПНР "Реконструкция оборудования РУ-6 кВ ТП-236" г. Тольятти Самарская область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</si>
  <si>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</si>
  <si>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</si>
  <si>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</si>
  <si>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</si>
  <si>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</si>
  <si>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</si>
  <si>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</si>
  <si>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работы и изыскательские работы</t>
  </si>
  <si>
    <t>Сметв № 1</t>
  </si>
  <si>
    <t>Проектные и изыскательские работы</t>
  </si>
  <si>
    <t>ОСР-509-12-01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</si>
  <si>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</si>
  <si>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</si>
  <si>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</si>
  <si>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</si>
  <si>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</si>
  <si>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</si>
  <si>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</si>
  <si>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</si>
  <si>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</si>
  <si>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</si>
  <si>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</si>
  <si>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</si>
  <si>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</si>
  <si>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</si>
  <si>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528-02-01</t>
  </si>
  <si>
    <t>Наименование сметы</t>
  </si>
  <si>
    <t>Наименование локальных сметных расчетов (смет), затрат</t>
  </si>
  <si>
    <t>ЛС-528-1</t>
  </si>
  <si>
    <t>Замена КТП КЯР 627/630 кВА</t>
  </si>
  <si>
    <t>Итого</t>
  </si>
  <si>
    <t>ОБЪЕКТНЫЙ СМЕТНЫЙ РАСЧЕТ № ОСР 528-09-01</t>
  </si>
  <si>
    <t>ЛС-528-2</t>
  </si>
  <si>
    <t>Пусконаладочные работы КТП КЯР 627/630 кВА</t>
  </si>
  <si>
    <t>ОБЪЕКТНЫЙ СМЕТНЫЙ РАСЧЕТ № ОСР 528-12-01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</si>
  <si>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</si>
  <si>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107-02-01</t>
  </si>
  <si>
    <t>Реконструкция ВЛ-0,4 кВ от КТП Пер 719/2х630 кВА Сызранский район Самарская область</t>
  </si>
  <si>
    <t>ЛС-107-02</t>
  </si>
  <si>
    <t>Коммерческий учет</t>
  </si>
  <si>
    <t>ОБЪЕКТНЫЙ СМЕТНЫЙ РАСЧЕТ № ОСР 107-07-01</t>
  </si>
  <si>
    <t>ЛС-107-09-02</t>
  </si>
  <si>
    <t>ПНР КУ</t>
  </si>
  <si>
    <t>ОБЪЕКТНЫЙ СМЕТНЫЙ РАСЧЕТ № ОСР 525-02-01</t>
  </si>
  <si>
    <t>ЛС-525-01</t>
  </si>
  <si>
    <t>ВЛИ-0,4кВ</t>
  </si>
  <si>
    <t>ОБЪЕКТНЫЙ СМЕТНЫЙ РАСЧЕТ № ОСР 525-09-01</t>
  </si>
  <si>
    <t>ЛС-525-09-01</t>
  </si>
  <si>
    <t>ОБЪЕКТНЫЙ СМЕТНЫЙ РАСЧЕТ № ОСР 525-12-01</t>
  </si>
  <si>
    <t>ОБЪЕКТНЫЙ СМЕТНЫЙ РАСЧЕТ № ОСР 509-02-01</t>
  </si>
  <si>
    <t>Реконструкция оборудования РУ-6 кВ ТП-236 г. Тольятти Самарская область</t>
  </si>
  <si>
    <t>ЛС-509-01</t>
  </si>
  <si>
    <t>Электроснабжение РП</t>
  </si>
  <si>
    <t>ОБЪЕКТНЫЙ СМЕТНЫЙ РАСЧЕТ № ОСР 509-09-01</t>
  </si>
  <si>
    <t>ЛС-509-09</t>
  </si>
  <si>
    <t>ПНР</t>
  </si>
  <si>
    <t>ОБЪЕКТНЫЙ СМЕТНЫЙ РАСЧЕТ № ОСР 509-12-01</t>
  </si>
  <si>
    <t>Проектные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</si>
  <si>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</si>
  <si>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</si>
  <si>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</si>
  <si>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</si>
  <si>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</si>
  <si>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</si>
  <si>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</si>
  <si>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</si>
  <si>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528-02-01</t>
  </si>
  <si>
    <t>Строительные работы</t>
  </si>
  <si>
    <t>Монтажные работы</t>
  </si>
  <si>
    <t>Оборудование</t>
  </si>
  <si>
    <t>Прочие</t>
  </si>
  <si>
    <t>Монтаж (реконструкция) КТП (киоск)</t>
  </si>
  <si>
    <t>шт</t>
  </si>
  <si>
    <t>"Реконструкция  КТП КЯР 627/630 кВА с заменой КТП" Красноярский район Самарская область</t>
  </si>
  <si>
    <t>ОСР 528-09-01</t>
  </si>
  <si>
    <t>ОСР 525-09-01</t>
  </si>
  <si>
    <t>Реконструкция ВЛ одноцепная</t>
  </si>
  <si>
    <t>км</t>
  </si>
  <si>
    <t>ОСР 528-12-01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</si>
  <si>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</si>
  <si>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</si>
  <si>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107-02-01</t>
  </si>
  <si>
    <t>Установка нескольких трехфазных приборов учета в существующем шкафу с организацией связи по радиоинтерфейсу 0.4 кВ</t>
  </si>
  <si>
    <t>ОСР 107-07-01</t>
  </si>
  <si>
    <t>ОСР 525-02-01</t>
  </si>
  <si>
    <t>ОСР 509-02-01</t>
  </si>
  <si>
    <t>РП (СП, РТП) на 7 ячеек выключателей или ТП (РТП) с одним трансформатором</t>
  </si>
  <si>
    <t>ОСР 509-09-01</t>
  </si>
  <si>
    <t>ОСР 509-12-01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</si>
  <si>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</si>
  <si>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</si>
  <si>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</si>
  <si>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</si>
  <si>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</si>
  <si>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</si>
  <si>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</si>
  <si>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</si>
  <si>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</si>
  <si>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</si>
  <si>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</si>
  <si>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630 кВА тупиковая, напряжением 10/0,4</t>
  </si>
  <si>
    <t>Провод СИП-2 3*95+1*95+1*25</t>
  </si>
  <si>
    <t>Стойка ж/б СВ95-3</t>
  </si>
  <si>
    <t>Светильник ДКУ-50W IP65</t>
  </si>
  <si>
    <t>Комплектная ячейка РУ-6кВ (Камера КСО-366 1,6 тр-р)</t>
  </si>
  <si>
    <t>Комплектная ячейка РУ-6кВ (Камера КСО-366 2,3,4,5 лин.)</t>
  </si>
  <si>
    <t>Шинный мост 6 кВ</t>
  </si>
  <si>
    <t>Повышение надежности электроснабжения п. ВСЧ п. Мехзавод г.о. Самара Самарской области (монтаж КТП 6/0,4кВ 630кВА, реконструкция ВЛ 0,4кВ (протяженность 0,35км, демонтаж 0,194км), установка приборов учета 49 т.у., монтаж КЛ 0,4кВ протяженностью 0,0234км)</t>
  </si>
  <si>
    <t>Повышение надежности электроснабжения п. ВСЧ п. Мехзавод г.о. Самара Самарской области (монтаж КТП 6/0,4кВ 630кВА, реконструкция ВЛ 0,4кВ (протяженность 0,35км, демонтаж 0,194км), установка приборов учета 49 т.у., монтаж КЛ 0,4кВ протяженностью 0,0234км)</t>
  </si>
  <si>
    <t>Повышение надежности электроснабжения п. ВСЧ п. Мехзавод г.о. Самара Самарской области (монтаж КТП 6/0,4кВ 630кВА, реконструкция ВЛ 0,4кВ (протяженность 0,35км, демонтаж 0,194км), установка приборов учета 49 т.у., монтаж КЛ 0,4кВ протяженностью 0,0234км)</t>
  </si>
  <si>
    <t>Повышение надежности электроснабжения п. ВСЧ п. Мехзавод г.о. Самара Самарской области (монтаж КТП 6/0,4кВ 630кВА, реконструкция ВЛ 0,4кВ (протяженность 0,35км, демонтаж 0,194км), установка приборов учета 49 т.у., монтаж КЛ 0,4кВ протяженностью 0,0234км)</t>
  </si>
  <si>
    <t>Повышение надежности электроснабжения п. ВСЧ п. Мехзавод г.о. Самара Самарской области (монтаж КТП 6/0,4кВ 630кВА, реконструкция ВЛ 0,4кВ (протяженность 0,35км, демонтаж 0,194км), установка приборов учета 49 т.у., монтаж КЛ 0,4кВ протяженностью 0,0234км)</t>
  </si>
  <si>
    <t>Повышение надежности электроснабжения п. ВСЧ п. Мехзавод г.о. Самара Самарской области (монтаж КТП 6/0,4кВ 630кВА, реконструкция ВЛ 0,4кВ (протяженность 0,35км, демонтаж 0,194км), установка приборов учета 49 т.у., монтаж КЛ 0,4кВ протяженностью 0,0234км)</t>
  </si>
  <si>
    <t>Повышение надежности электроснабжения п. ВСЧ п. Мехзавод г.о. Самара Самарской области (монтаж КТП 6/0,4кВ 630кВА, реконструкция ВЛ 0,4кВ (протяженность 0,35км, демонтаж 0,194км), установка приборов учета 49 т.у., монтаж КЛ 0,4кВ протяженностью 0,0234км)</t>
  </si>
  <si>
    <t>Повышение надежности электроснабжения п. ВСЧ п. Мехзавод г.о. Самара Самарской области (монтаж КТП 6/0,4кВ 630кВА, реконструкция ВЛ 0,4кВ (протяженность 0,35км, демонтаж 0,194км), установка приборов учета 49 т.у., монтаж КЛ 0,4кВ протяженностью 0,0234км)</t>
  </si>
  <si>
    <t>Повышение надежности электроснабжения п. ВСЧ п. Мехзавод г.о. Самара Самарской области (монтаж КТП 6/0,4кВ 630кВА, реконструкция ВЛ 0,4кВ (протяженность 0,35км, демонтаж 0,194км), установка приборов учета 49 т.у., монтаж КЛ 0,4кВ протяженностью 0,0234км)</t>
  </si>
  <si>
    <t>Повышение надежности электроснабжения п. ВСЧ п. Мехзавод г.о. Самара Самарской области (монтаж КТП 6/0,4кВ 630кВА, реконструкция ВЛ 0,4кВ (протяженность 0,35км, демонтаж 0,194км), установка приборов учета 49 т.у., монтаж КЛ 0,4кВ протяженностью 0,0234км)</t>
  </si>
  <si>
    <t>Повышение надежности электроснабжения п. ВСЧ п. Мехзавод г.о. Самара Самарской области (монтаж КТП 6/0,4кВ 630кВА, реконструкция ВЛ 0,4кВ (протяженность 0,35км, демонтаж 0,194км), установка приборов учета 49 т.у., монтаж КЛ 0,4кВ протяженностью 0,0234км)</t>
  </si>
  <si>
    <t>Повышение надежности электроснабжения п. ВСЧ п. Мехзавод г.о. Самара Самарской области (монтаж КТП 6/0,4кВ 630кВА, реконструкция ВЛ 0,4кВ (протяженность 0,35км, демонтаж 0,194км), установка приборов учета 49 т.у., монтаж КЛ 0,4кВ протяженностью 0,0234км)</t>
  </si>
  <si>
    <t>Повышение надежности электроснабжения п. ВСЧ п. Мехзавод г.о. Самара Самарской области (монтаж КТП 6/0,4кВ 630кВА, реконструкция ВЛ 0,4кВ (протяженность 0,35км, демонтаж 0,194км), установка приборов учета 49 т.у., монтаж КЛ 0,4кВ протяженностью 0,0234км)</t>
  </si>
  <si>
    <t>Повышение надежности электроснабжения п. ВСЧ п. Мехзавод г.о. Самара Самарской области (монтаж КТП 6/0,4кВ 630кВА, реконструкция ВЛ 0,4кВ (протяженность 0,35км, демонтаж 0,194км), установка приборов учета 49 т.у., монтаж КЛ 0,4кВ протяженностью 0,0234км)</t>
  </si>
  <si>
    <t>Повышение надежности электроснабжения п. ВСЧ п. Мехзавод г.о. Самара Самарской области (монтаж КТП 6/0,4кВ 630кВА, реконструкция ВЛ 0,4кВ (протяженность 0,35км, демонтаж 0,194км), установка приборов учета 49 т.у., монтаж КЛ 0,4кВ протяженностью 0,0234км)</t>
  </si>
  <si>
    <t>Повышение надежности электроснабжения п. ВСЧ п. Мехзавод г.о. Самара Самарской области (монтаж КТП 6/0,4кВ 630кВА, реконструкция ВЛ 0,4кВ (протяженность 0,35км, демонтаж 0,194км), установка приборов учета 49 т.у., монтаж КЛ 0,4кВ протяженностью 0,0234км)</t>
  </si>
  <si>
    <t>6/0.4</t>
  </si>
  <si>
    <t>КП Исх. №103 от 27.02.2024г СВЭМ</t>
  </si>
  <si>
    <t>КП СВЭМ №363 от 05.06.2024</t>
  </si>
  <si>
    <t>КП СВЭМ №363 от 05.06.2024</t>
  </si>
  <si>
    <t>ФСБЦ-21.2.01.01-0038</t>
  </si>
  <si>
    <t>ФСБЦ-05.1.02.07-0066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</si>
</sst>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3" formatCode="0.0000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name val="Calibri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6" fillId="0" borderId="0"/>
    <xf numFmtId="0" fontId="16" fillId="0" borderId="0"/>
  </cellStyleXfs>
  <cellXfs count="106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7" fillId="0" borderId="0" xfId="0" applyFont="1"/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3" fontId="14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6" zoomScale="90" zoomScaleNormal="90" workbookViewId="0">
      <selection activeCell="C42" sqref="C42"/>
    </sheetView>
  </sheetViews>
  <sheetFormatPr defaultColWidth="8.88671875" defaultRowHeight="14.4"/>
  <cols>
    <col min="1" max="1" width="10.88671875" customWidth="1"/>
    <col min="2" max="2" width="101.44140625" customWidth="1"/>
    <col min="3" max="3" width="35" customWidth="1"/>
    <col min="4" max="4" width="15.88671875" customWidth="1"/>
    <col min="9" max="9" width="15.1093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4" t="s">
        <v>0</v>
      </c>
      <c r="B12" s="84"/>
      <c r="C12" s="84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5" t="s">
        <v>1</v>
      </c>
      <c r="B16" s="85"/>
      <c r="C16" s="85"/>
    </row>
    <row r="17" spans="1:9" ht="15.75" customHeight="1">
      <c r="A17" s="86" t="s">
        <v>2</v>
      </c>
      <c r="B17" s="86"/>
      <c r="C17" s="86"/>
    </row>
    <row r="18" spans="1:9" ht="15.75" customHeight="1">
      <c r="A18" s="24"/>
      <c r="B18" s="24"/>
      <c r="C18" s="24"/>
    </row>
    <row r="19" spans="1:9" ht="72" customHeight="1">
      <c r="A19" s="87" t="s">
        <v>3</v>
      </c>
      <c r="B19" s="87"/>
      <c r="C19" s="87"/>
    </row>
    <row r="20" spans="1:9" ht="15.75" customHeight="1">
      <c r="A20" s="86" t="s">
        <v>4</v>
      </c>
      <c r="B20" s="86"/>
      <c r="C20" s="86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8" t="s">
        <v>8</v>
      </c>
      <c r="B25" s="89"/>
      <c r="C25" s="90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9" t="s">
        <v>14</v>
      </c>
      <c r="I27" s="59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60">
        <v>2019</v>
      </c>
      <c r="H28" s="61">
        <v>106.826398641827</v>
      </c>
      <c r="I28" s="80"/>
    </row>
    <row r="29" spans="1:9" ht="15.75" customHeight="1">
      <c r="A29" s="55" t="s">
        <v>18</v>
      </c>
      <c r="B29" s="53" t="s">
        <v>19</v>
      </c>
      <c r="C29" s="62">
        <v>0</v>
      </c>
      <c r="D29" s="57"/>
      <c r="E29" s="57"/>
      <c r="F29" s="57"/>
      <c r="G29" s="60">
        <v>2020</v>
      </c>
      <c r="H29" s="61">
        <v>105.561885224957</v>
      </c>
      <c r="I29" s="80"/>
    </row>
    <row r="30" spans="1:9" ht="15.75" customHeight="1">
      <c r="A30" s="50">
        <v>2</v>
      </c>
      <c r="B30" s="53" t="s">
        <v>20</v>
      </c>
      <c r="C30" s="62">
        <f>C27+C28+C29</f>
        <v>0</v>
      </c>
      <c r="D30" s="63"/>
      <c r="E30" s="64"/>
      <c r="F30" s="65"/>
      <c r="G30" s="60">
        <v>2021</v>
      </c>
      <c r="H30" s="61">
        <v>104.9354</v>
      </c>
      <c r="I30" s="80"/>
    </row>
    <row r="31" spans="1:9" ht="15.75" customHeight="1">
      <c r="A31" s="55" t="s">
        <v>21</v>
      </c>
      <c r="B31" s="53" t="s">
        <v>22</v>
      </c>
      <c r="C31" s="62">
        <f>C30-ROUND(C30/1.2,5)</f>
        <v>0</v>
      </c>
      <c r="D31" s="57"/>
      <c r="E31" s="64"/>
      <c r="F31" s="57"/>
      <c r="G31" s="60">
        <v>2022</v>
      </c>
      <c r="H31" s="61">
        <v>114.63142733059399</v>
      </c>
      <c r="I31" s="81"/>
    </row>
    <row r="32" spans="1:9" ht="15.6">
      <c r="A32" s="50">
        <v>3</v>
      </c>
      <c r="B32" s="53" t="s">
        <v>23</v>
      </c>
      <c r="C32" s="66">
        <f>C30*I34</f>
        <v>0</v>
      </c>
      <c r="D32" s="57"/>
      <c r="E32" s="67">
        <f>D32-C32</f>
        <v>0</v>
      </c>
      <c r="F32" s="68"/>
      <c r="G32" s="69">
        <v>2023</v>
      </c>
      <c r="H32" s="61">
        <v>109.096466260827</v>
      </c>
      <c r="I32" s="81"/>
    </row>
    <row r="33" spans="1:9" ht="15.6">
      <c r="A33" s="88" t="s">
        <v>24</v>
      </c>
      <c r="B33" s="89"/>
      <c r="C33" s="90"/>
      <c r="D33" s="51"/>
      <c r="E33" s="70"/>
      <c r="F33" s="71"/>
      <c r="G33" s="60">
        <v>2024</v>
      </c>
      <c r="H33" s="61">
        <v>109.113503262205</v>
      </c>
      <c r="I33" s="81"/>
    </row>
    <row r="34" spans="1:9" ht="15.6">
      <c r="A34" s="50">
        <v>1</v>
      </c>
      <c r="B34" s="53" t="s">
        <v>9</v>
      </c>
      <c r="C34" s="54"/>
      <c r="D34" s="51"/>
      <c r="E34" s="72"/>
      <c r="F34" s="73"/>
      <c r="G34" s="60">
        <v>2025</v>
      </c>
      <c r="H34" s="61">
        <v>107.81631706396399</v>
      </c>
      <c r="I34" s="82">
        <f>(H34+100)/200</f>
        <v>1.0390815853198201</v>
      </c>
    </row>
    <row r="35" spans="1:9" ht="15.6">
      <c r="A35" s="55" t="s">
        <v>11</v>
      </c>
      <c r="B35" s="53" t="s">
        <v>12</v>
      </c>
      <c r="C35" s="74">
        <f>ССР!D82+ССР!E82</f>
        <v>8989.6753361126193</v>
      </c>
      <c r="D35" s="57"/>
      <c r="E35" s="72"/>
      <c r="F35" s="57"/>
      <c r="G35" s="60">
        <v>2026</v>
      </c>
      <c r="H35" s="61">
        <v>105.262896868962</v>
      </c>
      <c r="I35" s="82">
        <f>(H35+100)/200*H34/100</f>
        <v>1.1065344785145901</v>
      </c>
    </row>
    <row r="36" spans="1:9" ht="15.6">
      <c r="A36" s="55" t="s">
        <v>16</v>
      </c>
      <c r="B36" s="53" t="s">
        <v>17</v>
      </c>
      <c r="C36" s="74">
        <f>ССР!F82</f>
        <v>8257.0649920762808</v>
      </c>
      <c r="D36" s="57"/>
      <c r="E36" s="72"/>
      <c r="F36" s="57"/>
      <c r="G36" s="60">
        <v>2027</v>
      </c>
      <c r="H36" s="61">
        <v>104.420897989339</v>
      </c>
      <c r="I36" s="82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4">
        <f>ССР!G82</f>
        <v>2782.4747470979701</v>
      </c>
      <c r="D37" s="57"/>
      <c r="E37" s="72"/>
      <c r="F37" s="57"/>
      <c r="G37" s="60">
        <v>2028</v>
      </c>
      <c r="H37" s="61">
        <v>104.420897989339</v>
      </c>
      <c r="I37" s="82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4">
        <f>C35+C36+C37</f>
        <v>20029.215075286898</v>
      </c>
      <c r="D38" s="63"/>
      <c r="E38" s="67"/>
      <c r="F38" s="68"/>
      <c r="G38" s="60">
        <v>2029</v>
      </c>
      <c r="H38" s="61">
        <v>104.420897989339</v>
      </c>
      <c r="I38" s="82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62">
        <f>C38-ROUND(C38/1.2,5)</f>
        <v>3338.20251528688</v>
      </c>
      <c r="D39" s="57"/>
      <c r="E39" s="72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75">
        <f>C38*I35</f>
        <v>22163.017058389101</v>
      </c>
      <c r="D40" s="57"/>
      <c r="E40" s="67">
        <f>D40-C40</f>
        <v>-22163.017058389101</v>
      </c>
      <c r="F40" s="68"/>
      <c r="G40" s="51"/>
      <c r="H40" s="51"/>
      <c r="I40" s="51"/>
    </row>
    <row r="41" spans="1:9" ht="15.6">
      <c r="A41" s="50"/>
      <c r="B41" s="53"/>
      <c r="C41" s="74"/>
      <c r="D41" s="57"/>
      <c r="E41" s="76"/>
      <c r="F41" s="57"/>
      <c r="G41" s="51"/>
      <c r="H41" s="51"/>
      <c r="I41" s="51"/>
    </row>
    <row r="42" spans="1:9" ht="15.6">
      <c r="A42" s="50"/>
      <c r="B42" s="53" t="s">
        <v>25</v>
      </c>
      <c r="C42" s="105">
        <f>C40+C32</f>
        <v>22163.017058389101</v>
      </c>
      <c r="D42" s="57"/>
      <c r="E42" s="67">
        <f>D42-C42</f>
        <v>-22163.017058389101</v>
      </c>
      <c r="F42" s="68"/>
      <c r="G42" s="51"/>
      <c r="H42" s="51"/>
      <c r="I42" s="77"/>
    </row>
    <row r="43" spans="1:9" ht="15.6">
      <c r="A43" s="52"/>
      <c r="B43" s="52"/>
      <c r="C43" s="52"/>
      <c r="D43" s="77"/>
      <c r="E43" s="51"/>
      <c r="F43" s="73"/>
      <c r="G43" s="51"/>
      <c r="H43" s="51"/>
      <c r="I43" s="51"/>
    </row>
    <row r="44" spans="1:9" ht="15.6">
      <c r="A44" s="78" t="s">
        <v>26</v>
      </c>
      <c r="B44" s="52"/>
      <c r="C44" s="52"/>
      <c r="D44" s="51"/>
      <c r="E44" s="79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107</v>
      </c>
    </row>
    <row r="2" spans="1:14" ht="45.75" customHeight="1">
      <c r="A2" s="24"/>
      <c r="B2" s="24" t="s">
        <v>108</v>
      </c>
      <c r="C2" s="87" t="s">
        <v>199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110</v>
      </c>
      <c r="C7" s="28" t="s">
        <v>93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29</v>
      </c>
      <c r="C10" s="94" t="s">
        <v>111</v>
      </c>
      <c r="D10" s="91" t="s">
        <v>31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119</v>
      </c>
      <c r="C13" s="3" t="s">
        <v>93</v>
      </c>
      <c r="D13" s="32">
        <v>0</v>
      </c>
      <c r="E13" s="32">
        <v>0</v>
      </c>
      <c r="F13" s="32">
        <v>0</v>
      </c>
      <c r="G13" s="32">
        <v>212.35789473684</v>
      </c>
      <c r="H13" s="32">
        <v>212.35789473684</v>
      </c>
      <c r="J13" s="20"/>
    </row>
    <row r="14" spans="1:14">
      <c r="A14" s="2"/>
      <c r="B14" s="33"/>
      <c r="C14" s="33" t="s">
        <v>114</v>
      </c>
      <c r="D14" s="32">
        <v>0</v>
      </c>
      <c r="E14" s="32">
        <v>0</v>
      </c>
      <c r="F14" s="32">
        <v>0</v>
      </c>
      <c r="G14" s="32">
        <v>212.35789473684</v>
      </c>
      <c r="H14" s="32">
        <v>212.35789473684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107</v>
      </c>
    </row>
    <row r="2" spans="1:14" ht="45.75" customHeight="1">
      <c r="A2" s="24"/>
      <c r="B2" s="24" t="s">
        <v>108</v>
      </c>
      <c r="C2" s="87" t="s">
        <v>200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110</v>
      </c>
      <c r="C7" s="28" t="s">
        <v>121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29</v>
      </c>
      <c r="C10" s="94" t="s">
        <v>111</v>
      </c>
      <c r="D10" s="91" t="s">
        <v>31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122</v>
      </c>
      <c r="C13" s="3" t="s">
        <v>123</v>
      </c>
      <c r="D13" s="32">
        <v>337.46946269957999</v>
      </c>
      <c r="E13" s="32">
        <v>26.556369346785001</v>
      </c>
      <c r="F13" s="32">
        <v>0</v>
      </c>
      <c r="G13" s="32">
        <v>0</v>
      </c>
      <c r="H13" s="32">
        <v>364.02583204637</v>
      </c>
      <c r="J13" s="20"/>
    </row>
    <row r="14" spans="1:14">
      <c r="A14" s="2"/>
      <c r="B14" s="33"/>
      <c r="C14" s="33" t="s">
        <v>114</v>
      </c>
      <c r="D14" s="32">
        <v>337.46946269957999</v>
      </c>
      <c r="E14" s="32">
        <v>26.556369346785001</v>
      </c>
      <c r="F14" s="32">
        <v>0</v>
      </c>
      <c r="G14" s="32">
        <v>0</v>
      </c>
      <c r="H14" s="32">
        <v>364.02583204637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107</v>
      </c>
    </row>
    <row r="2" spans="1:14" ht="45.75" customHeight="1">
      <c r="A2" s="24"/>
      <c r="B2" s="24" t="s">
        <v>108</v>
      </c>
      <c r="C2" s="87" t="s">
        <v>201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110</v>
      </c>
      <c r="C7" s="28" t="s">
        <v>121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29</v>
      </c>
      <c r="C10" s="94" t="s">
        <v>111</v>
      </c>
      <c r="D10" s="91" t="s">
        <v>31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125</v>
      </c>
      <c r="C13" s="3" t="s">
        <v>126</v>
      </c>
      <c r="D13" s="32">
        <v>0</v>
      </c>
      <c r="E13" s="32">
        <v>0</v>
      </c>
      <c r="F13" s="32">
        <v>0</v>
      </c>
      <c r="G13" s="32">
        <v>2.6668200578794998</v>
      </c>
      <c r="H13" s="32">
        <v>2.6668200578794998</v>
      </c>
      <c r="J13" s="20"/>
    </row>
    <row r="14" spans="1:14">
      <c r="A14" s="2"/>
      <c r="B14" s="33"/>
      <c r="C14" s="33" t="s">
        <v>114</v>
      </c>
      <c r="D14" s="32">
        <v>0</v>
      </c>
      <c r="E14" s="32">
        <v>0</v>
      </c>
      <c r="F14" s="32">
        <v>0</v>
      </c>
      <c r="G14" s="32">
        <v>2.6668200578794998</v>
      </c>
      <c r="H14" s="32">
        <v>2.6668200578794998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107</v>
      </c>
    </row>
    <row r="2" spans="1:14" ht="45.75" customHeight="1">
      <c r="A2" s="24"/>
      <c r="B2" s="24" t="s">
        <v>108</v>
      </c>
      <c r="C2" s="87" t="s">
        <v>202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110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29</v>
      </c>
      <c r="C10" s="94" t="s">
        <v>111</v>
      </c>
      <c r="D10" s="91" t="s">
        <v>31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128</v>
      </c>
      <c r="C13" s="3" t="s">
        <v>129</v>
      </c>
      <c r="D13" s="32">
        <v>1995</v>
      </c>
      <c r="E13" s="32">
        <v>174.16</v>
      </c>
      <c r="F13" s="32">
        <v>0</v>
      </c>
      <c r="G13" s="32">
        <v>0</v>
      </c>
      <c r="H13" s="32">
        <v>2169.16</v>
      </c>
      <c r="J13" s="20"/>
    </row>
    <row r="14" spans="1:14">
      <c r="A14" s="2"/>
      <c r="B14" s="33"/>
      <c r="C14" s="33" t="s">
        <v>114</v>
      </c>
      <c r="D14" s="32">
        <v>1995</v>
      </c>
      <c r="E14" s="32">
        <v>174.16</v>
      </c>
      <c r="F14" s="32">
        <v>0</v>
      </c>
      <c r="G14" s="32">
        <v>0</v>
      </c>
      <c r="H14" s="32">
        <v>2169.16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107</v>
      </c>
    </row>
    <row r="2" spans="1:14" ht="45.75" customHeight="1">
      <c r="A2" s="24"/>
      <c r="B2" s="24" t="s">
        <v>108</v>
      </c>
      <c r="C2" s="87" t="s">
        <v>203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110</v>
      </c>
      <c r="C7" s="28" t="s">
        <v>93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29</v>
      </c>
      <c r="C10" s="94" t="s">
        <v>111</v>
      </c>
      <c r="D10" s="91" t="s">
        <v>31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119</v>
      </c>
      <c r="C13" s="3" t="s">
        <v>93</v>
      </c>
      <c r="D13" s="32">
        <v>0</v>
      </c>
      <c r="E13" s="32">
        <v>0</v>
      </c>
      <c r="F13" s="32">
        <v>0</v>
      </c>
      <c r="G13" s="32">
        <v>249.06</v>
      </c>
      <c r="H13" s="32">
        <v>249.06</v>
      </c>
      <c r="J13" s="20"/>
    </row>
    <row r="14" spans="1:14">
      <c r="A14" s="2"/>
      <c r="B14" s="33"/>
      <c r="C14" s="33" t="s">
        <v>114</v>
      </c>
      <c r="D14" s="32">
        <v>0</v>
      </c>
      <c r="E14" s="32">
        <v>0</v>
      </c>
      <c r="F14" s="32">
        <v>0</v>
      </c>
      <c r="G14" s="32">
        <v>249.06</v>
      </c>
      <c r="H14" s="32">
        <v>249.06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107</v>
      </c>
    </row>
    <row r="2" spans="1:14" ht="45.75" customHeight="1">
      <c r="A2" s="24"/>
      <c r="B2" s="24" t="s">
        <v>108</v>
      </c>
      <c r="C2" s="87" t="s">
        <v>204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110</v>
      </c>
      <c r="C7" s="28" t="s">
        <v>134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29</v>
      </c>
      <c r="C10" s="94" t="s">
        <v>111</v>
      </c>
      <c r="D10" s="91" t="s">
        <v>31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135</v>
      </c>
      <c r="C13" s="3" t="s">
        <v>136</v>
      </c>
      <c r="D13" s="32">
        <v>351.36296385633</v>
      </c>
      <c r="E13" s="32">
        <v>189.91688366273999</v>
      </c>
      <c r="F13" s="32">
        <v>1781.3752002398001</v>
      </c>
      <c r="G13" s="32">
        <v>0</v>
      </c>
      <c r="H13" s="32">
        <v>2322.6550477588999</v>
      </c>
      <c r="J13" s="20"/>
    </row>
    <row r="14" spans="1:14">
      <c r="A14" s="2"/>
      <c r="B14" s="33"/>
      <c r="C14" s="33" t="s">
        <v>114</v>
      </c>
      <c r="D14" s="32">
        <v>351.36296385633</v>
      </c>
      <c r="E14" s="32">
        <v>189.91688366273999</v>
      </c>
      <c r="F14" s="32">
        <v>1781.3752002398001</v>
      </c>
      <c r="G14" s="32">
        <v>0</v>
      </c>
      <c r="H14" s="32">
        <v>2322.6550477588999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107</v>
      </c>
    </row>
    <row r="2" spans="1:14" ht="45.75" customHeight="1">
      <c r="A2" s="24"/>
      <c r="B2" s="24" t="s">
        <v>108</v>
      </c>
      <c r="C2" s="87" t="s">
        <v>205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110</v>
      </c>
      <c r="C7" s="28" t="s">
        <v>134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29</v>
      </c>
      <c r="C10" s="94" t="s">
        <v>111</v>
      </c>
      <c r="D10" s="91" t="s">
        <v>31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138</v>
      </c>
      <c r="C13" s="3" t="s">
        <v>139</v>
      </c>
      <c r="D13" s="32">
        <v>0</v>
      </c>
      <c r="E13" s="32">
        <v>0</v>
      </c>
      <c r="F13" s="32">
        <v>0</v>
      </c>
      <c r="G13" s="32">
        <v>63.005898532903998</v>
      </c>
      <c r="H13" s="32">
        <v>63.005898532903998</v>
      </c>
      <c r="J13" s="20"/>
    </row>
    <row r="14" spans="1:14">
      <c r="A14" s="2"/>
      <c r="B14" s="33"/>
      <c r="C14" s="33" t="s">
        <v>114</v>
      </c>
      <c r="D14" s="32">
        <v>0</v>
      </c>
      <c r="E14" s="32">
        <v>0</v>
      </c>
      <c r="F14" s="32">
        <v>0</v>
      </c>
      <c r="G14" s="32">
        <v>63.005898532903998</v>
      </c>
      <c r="H14" s="32">
        <v>63.005898532903998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107</v>
      </c>
    </row>
    <row r="2" spans="1:14" ht="45.75" customHeight="1">
      <c r="A2" s="24"/>
      <c r="B2" s="24" t="s">
        <v>108</v>
      </c>
      <c r="C2" s="87" t="s">
        <v>206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140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110</v>
      </c>
      <c r="C7" s="28" t="s">
        <v>141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29</v>
      </c>
      <c r="C10" s="94" t="s">
        <v>111</v>
      </c>
      <c r="D10" s="91" t="s">
        <v>31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119</v>
      </c>
      <c r="C13" s="3" t="s">
        <v>141</v>
      </c>
      <c r="D13" s="32">
        <v>0</v>
      </c>
      <c r="E13" s="32">
        <v>0</v>
      </c>
      <c r="F13" s="32">
        <v>0</v>
      </c>
      <c r="G13" s="32">
        <v>759.68844600128</v>
      </c>
      <c r="H13" s="32">
        <v>759.68844600128</v>
      </c>
      <c r="J13" s="20"/>
    </row>
    <row r="14" spans="1:14">
      <c r="A14" s="2"/>
      <c r="B14" s="33"/>
      <c r="C14" s="33" t="s">
        <v>114</v>
      </c>
      <c r="D14" s="32">
        <v>0</v>
      </c>
      <c r="E14" s="32">
        <v>0</v>
      </c>
      <c r="F14" s="32">
        <v>0</v>
      </c>
      <c r="G14" s="32">
        <v>759.68844600128</v>
      </c>
      <c r="H14" s="32">
        <v>759.68844600128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H137"/>
  <sheetViews>
    <sheetView zoomScale="55" zoomScaleNormal="55" workbookViewId="0">
      <selection sqref="A1:XFD1048576"/>
    </sheetView>
  </sheetViews>
  <sheetFormatPr defaultColWidth="8.886718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5.900000000000006" customHeight="1">
      <c r="A1" s="10" t="s">
        <v>142</v>
      </c>
      <c r="B1" s="10" t="s">
        <v>143</v>
      </c>
      <c r="C1" s="10" t="s">
        <v>144</v>
      </c>
      <c r="D1" s="10" t="s">
        <v>145</v>
      </c>
      <c r="E1" s="10" t="s">
        <v>146</v>
      </c>
      <c r="F1" s="10" t="s">
        <v>147</v>
      </c>
      <c r="G1" s="10" t="s">
        <v>148</v>
      </c>
      <c r="H1" s="10" t="s">
        <v>149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5" t="s">
        <v>41</v>
      </c>
      <c r="B3" s="96"/>
      <c r="C3" s="11"/>
      <c r="D3" s="12">
        <v>5547.8433393161004</v>
      </c>
      <c r="E3" s="13"/>
      <c r="F3" s="13"/>
      <c r="G3" s="13"/>
      <c r="H3" s="14"/>
    </row>
    <row r="4" spans="1:8">
      <c r="A4" s="101" t="s">
        <v>150</v>
      </c>
      <c r="B4" s="15" t="s">
        <v>151</v>
      </c>
      <c r="C4" s="11"/>
      <c r="D4" s="12">
        <v>625.18763964148002</v>
      </c>
      <c r="E4" s="13"/>
      <c r="F4" s="13"/>
      <c r="G4" s="13"/>
      <c r="H4" s="14"/>
    </row>
    <row r="5" spans="1:8">
      <c r="A5" s="101"/>
      <c r="B5" s="15" t="s">
        <v>152</v>
      </c>
      <c r="C5" s="10"/>
      <c r="D5" s="12">
        <v>23.557605354311001</v>
      </c>
      <c r="E5" s="13"/>
      <c r="F5" s="13"/>
      <c r="G5" s="13"/>
      <c r="H5" s="16"/>
    </row>
    <row r="6" spans="1:8">
      <c r="A6" s="102"/>
      <c r="B6" s="15" t="s">
        <v>153</v>
      </c>
      <c r="C6" s="10"/>
      <c r="D6" s="12">
        <v>4899.0980943203003</v>
      </c>
      <c r="E6" s="13"/>
      <c r="F6" s="13"/>
      <c r="G6" s="13"/>
      <c r="H6" s="16"/>
    </row>
    <row r="7" spans="1:8">
      <c r="A7" s="102"/>
      <c r="B7" s="15" t="s">
        <v>154</v>
      </c>
      <c r="C7" s="10"/>
      <c r="D7" s="12">
        <v>0</v>
      </c>
      <c r="E7" s="13"/>
      <c r="F7" s="13"/>
      <c r="G7" s="13"/>
      <c r="H7" s="16"/>
    </row>
    <row r="8" spans="1:8">
      <c r="A8" s="97" t="s">
        <v>113</v>
      </c>
      <c r="B8" s="98"/>
      <c r="C8" s="101" t="s">
        <v>155</v>
      </c>
      <c r="D8" s="17">
        <v>5547.8433393161004</v>
      </c>
      <c r="E8" s="13">
        <v>1</v>
      </c>
      <c r="F8" s="13" t="s">
        <v>156</v>
      </c>
      <c r="G8" s="17">
        <v>5547.8433393161004</v>
      </c>
      <c r="H8" s="16"/>
    </row>
    <row r="9" spans="1:8">
      <c r="A9" s="103">
        <v>1</v>
      </c>
      <c r="B9" s="15" t="s">
        <v>151</v>
      </c>
      <c r="C9" s="101"/>
      <c r="D9" s="17">
        <v>625.18763964148002</v>
      </c>
      <c r="E9" s="13"/>
      <c r="F9" s="13"/>
      <c r="G9" s="13"/>
      <c r="H9" s="102" t="s">
        <v>157</v>
      </c>
    </row>
    <row r="10" spans="1:8">
      <c r="A10" s="101"/>
      <c r="B10" s="15" t="s">
        <v>152</v>
      </c>
      <c r="C10" s="101"/>
      <c r="D10" s="17">
        <v>23.557605354311001</v>
      </c>
      <c r="E10" s="13"/>
      <c r="F10" s="13"/>
      <c r="G10" s="13"/>
      <c r="H10" s="102"/>
    </row>
    <row r="11" spans="1:8">
      <c r="A11" s="101"/>
      <c r="B11" s="15" t="s">
        <v>153</v>
      </c>
      <c r="C11" s="101"/>
      <c r="D11" s="17">
        <v>4899.0980943203003</v>
      </c>
      <c r="E11" s="13"/>
      <c r="F11" s="13"/>
      <c r="G11" s="13"/>
      <c r="H11" s="102"/>
    </row>
    <row r="12" spans="1:8">
      <c r="A12" s="101"/>
      <c r="B12" s="15" t="s">
        <v>154</v>
      </c>
      <c r="C12" s="101"/>
      <c r="D12" s="17">
        <v>0</v>
      </c>
      <c r="E12" s="13"/>
      <c r="F12" s="13"/>
      <c r="G12" s="13"/>
      <c r="H12" s="102"/>
    </row>
    <row r="13" spans="1:8" ht="24.6">
      <c r="A13" s="99" t="s">
        <v>70</v>
      </c>
      <c r="B13" s="96"/>
      <c r="C13" s="10"/>
      <c r="D13" s="12">
        <v>128.22017775596001</v>
      </c>
      <c r="E13" s="13"/>
      <c r="F13" s="13"/>
      <c r="G13" s="13"/>
      <c r="H13" s="16"/>
    </row>
    <row r="14" spans="1:8">
      <c r="A14" s="101" t="s">
        <v>158</v>
      </c>
      <c r="B14" s="15" t="s">
        <v>151</v>
      </c>
      <c r="C14" s="10"/>
      <c r="D14" s="12">
        <v>0</v>
      </c>
      <c r="E14" s="13"/>
      <c r="F14" s="13"/>
      <c r="G14" s="13"/>
      <c r="H14" s="16"/>
    </row>
    <row r="15" spans="1:8">
      <c r="A15" s="101"/>
      <c r="B15" s="15" t="s">
        <v>152</v>
      </c>
      <c r="C15" s="10"/>
      <c r="D15" s="12">
        <v>0</v>
      </c>
      <c r="E15" s="13"/>
      <c r="F15" s="13"/>
      <c r="G15" s="13"/>
      <c r="H15" s="16"/>
    </row>
    <row r="16" spans="1:8">
      <c r="A16" s="101"/>
      <c r="B16" s="15" t="s">
        <v>153</v>
      </c>
      <c r="C16" s="10"/>
      <c r="D16" s="12">
        <v>0</v>
      </c>
      <c r="E16" s="13"/>
      <c r="F16" s="13"/>
      <c r="G16" s="13"/>
      <c r="H16" s="16"/>
    </row>
    <row r="17" spans="1:8">
      <c r="A17" s="101"/>
      <c r="B17" s="15" t="s">
        <v>154</v>
      </c>
      <c r="C17" s="10"/>
      <c r="D17" s="12">
        <v>106.80029699305</v>
      </c>
      <c r="E17" s="13"/>
      <c r="F17" s="13"/>
      <c r="G17" s="13"/>
      <c r="H17" s="16"/>
    </row>
    <row r="18" spans="1:8">
      <c r="A18" s="97" t="s">
        <v>117</v>
      </c>
      <c r="B18" s="98"/>
      <c r="C18" s="101" t="s">
        <v>155</v>
      </c>
      <c r="D18" s="17">
        <v>106.80029699305</v>
      </c>
      <c r="E18" s="13">
        <v>1</v>
      </c>
      <c r="F18" s="13" t="s">
        <v>156</v>
      </c>
      <c r="G18" s="17">
        <v>106.80029699305</v>
      </c>
      <c r="H18" s="16"/>
    </row>
    <row r="19" spans="1:8">
      <c r="A19" s="103">
        <v>1</v>
      </c>
      <c r="B19" s="15" t="s">
        <v>151</v>
      </c>
      <c r="C19" s="101"/>
      <c r="D19" s="17">
        <v>0</v>
      </c>
      <c r="E19" s="13"/>
      <c r="F19" s="13"/>
      <c r="G19" s="13"/>
      <c r="H19" s="102" t="s">
        <v>157</v>
      </c>
    </row>
    <row r="20" spans="1:8">
      <c r="A20" s="101"/>
      <c r="B20" s="15" t="s">
        <v>152</v>
      </c>
      <c r="C20" s="101"/>
      <c r="D20" s="17">
        <v>0</v>
      </c>
      <c r="E20" s="13"/>
      <c r="F20" s="13"/>
      <c r="G20" s="13"/>
      <c r="H20" s="102"/>
    </row>
    <row r="21" spans="1:8">
      <c r="A21" s="101"/>
      <c r="B21" s="15" t="s">
        <v>153</v>
      </c>
      <c r="C21" s="101"/>
      <c r="D21" s="17">
        <v>0</v>
      </c>
      <c r="E21" s="13"/>
      <c r="F21" s="13"/>
      <c r="G21" s="13"/>
      <c r="H21" s="102"/>
    </row>
    <row r="22" spans="1:8">
      <c r="A22" s="101"/>
      <c r="B22" s="15" t="s">
        <v>154</v>
      </c>
      <c r="C22" s="101"/>
      <c r="D22" s="17">
        <v>106.80029699305</v>
      </c>
      <c r="E22" s="13"/>
      <c r="F22" s="13"/>
      <c r="G22" s="13"/>
      <c r="H22" s="102"/>
    </row>
    <row r="23" spans="1:8">
      <c r="A23" s="101" t="s">
        <v>159</v>
      </c>
      <c r="B23" s="15" t="s">
        <v>151</v>
      </c>
      <c r="C23" s="10"/>
      <c r="D23" s="12">
        <v>0</v>
      </c>
      <c r="E23" s="13"/>
      <c r="F23" s="13"/>
      <c r="G23" s="13"/>
      <c r="H23" s="16"/>
    </row>
    <row r="24" spans="1:8">
      <c r="A24" s="101"/>
      <c r="B24" s="15" t="s">
        <v>152</v>
      </c>
      <c r="C24" s="10"/>
      <c r="D24" s="12">
        <v>0</v>
      </c>
      <c r="E24" s="13"/>
      <c r="F24" s="13"/>
      <c r="G24" s="13"/>
      <c r="H24" s="16"/>
    </row>
    <row r="25" spans="1:8">
      <c r="A25" s="101"/>
      <c r="B25" s="15" t="s">
        <v>153</v>
      </c>
      <c r="C25" s="10"/>
      <c r="D25" s="12">
        <v>0</v>
      </c>
      <c r="E25" s="13"/>
      <c r="F25" s="13"/>
      <c r="G25" s="13"/>
      <c r="H25" s="16"/>
    </row>
    <row r="26" spans="1:8">
      <c r="A26" s="101"/>
      <c r="B26" s="15" t="s">
        <v>154</v>
      </c>
      <c r="C26" s="10"/>
      <c r="D26" s="12">
        <v>128.22017775596001</v>
      </c>
      <c r="E26" s="13"/>
      <c r="F26" s="13"/>
      <c r="G26" s="13"/>
      <c r="H26" s="16"/>
    </row>
    <row r="27" spans="1:8">
      <c r="A27" s="97" t="s">
        <v>70</v>
      </c>
      <c r="B27" s="98"/>
      <c r="C27" s="101" t="s">
        <v>160</v>
      </c>
      <c r="D27" s="17">
        <v>21.419880762910999</v>
      </c>
      <c r="E27" s="13">
        <v>0.35</v>
      </c>
      <c r="F27" s="13" t="s">
        <v>161</v>
      </c>
      <c r="G27" s="17">
        <v>61.199659322602002</v>
      </c>
      <c r="H27" s="16"/>
    </row>
    <row r="28" spans="1:8">
      <c r="A28" s="103">
        <v>1</v>
      </c>
      <c r="B28" s="15" t="s">
        <v>151</v>
      </c>
      <c r="C28" s="101"/>
      <c r="D28" s="17">
        <v>0</v>
      </c>
      <c r="E28" s="13"/>
      <c r="F28" s="13"/>
      <c r="G28" s="13"/>
      <c r="H28" s="102" t="s">
        <v>45</v>
      </c>
    </row>
    <row r="29" spans="1:8">
      <c r="A29" s="101"/>
      <c r="B29" s="15" t="s">
        <v>152</v>
      </c>
      <c r="C29" s="101"/>
      <c r="D29" s="17">
        <v>0</v>
      </c>
      <c r="E29" s="13"/>
      <c r="F29" s="13"/>
      <c r="G29" s="13"/>
      <c r="H29" s="102"/>
    </row>
    <row r="30" spans="1:8">
      <c r="A30" s="101"/>
      <c r="B30" s="15" t="s">
        <v>153</v>
      </c>
      <c r="C30" s="101"/>
      <c r="D30" s="17">
        <v>0</v>
      </c>
      <c r="E30" s="13"/>
      <c r="F30" s="13"/>
      <c r="G30" s="13"/>
      <c r="H30" s="102"/>
    </row>
    <row r="31" spans="1:8">
      <c r="A31" s="101"/>
      <c r="B31" s="15" t="s">
        <v>154</v>
      </c>
      <c r="C31" s="101"/>
      <c r="D31" s="17">
        <v>21.419880762910999</v>
      </c>
      <c r="E31" s="13"/>
      <c r="F31" s="13"/>
      <c r="G31" s="13"/>
      <c r="H31" s="102"/>
    </row>
    <row r="32" spans="1:8" ht="24.6">
      <c r="A32" s="99" t="s">
        <v>93</v>
      </c>
      <c r="B32" s="96"/>
      <c r="C32" s="10"/>
      <c r="D32" s="12">
        <v>950.04998504567004</v>
      </c>
      <c r="E32" s="13"/>
      <c r="F32" s="13"/>
      <c r="G32" s="13"/>
      <c r="H32" s="16"/>
    </row>
    <row r="33" spans="1:8">
      <c r="A33" s="101" t="s">
        <v>162</v>
      </c>
      <c r="B33" s="15" t="s">
        <v>151</v>
      </c>
      <c r="C33" s="10"/>
      <c r="D33" s="12">
        <v>0</v>
      </c>
      <c r="E33" s="13"/>
      <c r="F33" s="13"/>
      <c r="G33" s="13"/>
      <c r="H33" s="16"/>
    </row>
    <row r="34" spans="1:8">
      <c r="A34" s="101"/>
      <c r="B34" s="15" t="s">
        <v>152</v>
      </c>
      <c r="C34" s="10"/>
      <c r="D34" s="12">
        <v>0</v>
      </c>
      <c r="E34" s="13"/>
      <c r="F34" s="13"/>
      <c r="G34" s="13"/>
      <c r="H34" s="16"/>
    </row>
    <row r="35" spans="1:8">
      <c r="A35" s="101"/>
      <c r="B35" s="15" t="s">
        <v>153</v>
      </c>
      <c r="C35" s="10"/>
      <c r="D35" s="12">
        <v>0</v>
      </c>
      <c r="E35" s="13"/>
      <c r="F35" s="13"/>
      <c r="G35" s="13"/>
      <c r="H35" s="16"/>
    </row>
    <row r="36" spans="1:8">
      <c r="A36" s="101"/>
      <c r="B36" s="15" t="s">
        <v>154</v>
      </c>
      <c r="C36" s="10"/>
      <c r="D36" s="12">
        <v>488.63209030883002</v>
      </c>
      <c r="E36" s="13"/>
      <c r="F36" s="13"/>
      <c r="G36" s="13"/>
      <c r="H36" s="16"/>
    </row>
    <row r="37" spans="1:8">
      <c r="A37" s="97" t="s">
        <v>93</v>
      </c>
      <c r="B37" s="98"/>
      <c r="C37" s="101" t="s">
        <v>155</v>
      </c>
      <c r="D37" s="17">
        <v>488.63209030883002</v>
      </c>
      <c r="E37" s="13">
        <v>1</v>
      </c>
      <c r="F37" s="13" t="s">
        <v>156</v>
      </c>
      <c r="G37" s="17">
        <v>488.63209030883002</v>
      </c>
      <c r="H37" s="16"/>
    </row>
    <row r="38" spans="1:8">
      <c r="A38" s="103">
        <v>1</v>
      </c>
      <c r="B38" s="15" t="s">
        <v>151</v>
      </c>
      <c r="C38" s="101"/>
      <c r="D38" s="17">
        <v>0</v>
      </c>
      <c r="E38" s="13"/>
      <c r="F38" s="13"/>
      <c r="G38" s="13"/>
      <c r="H38" s="102" t="s">
        <v>157</v>
      </c>
    </row>
    <row r="39" spans="1:8">
      <c r="A39" s="101"/>
      <c r="B39" s="15" t="s">
        <v>152</v>
      </c>
      <c r="C39" s="101"/>
      <c r="D39" s="17">
        <v>0</v>
      </c>
      <c r="E39" s="13"/>
      <c r="F39" s="13"/>
      <c r="G39" s="13"/>
      <c r="H39" s="102"/>
    </row>
    <row r="40" spans="1:8">
      <c r="A40" s="101"/>
      <c r="B40" s="15" t="s">
        <v>153</v>
      </c>
      <c r="C40" s="101"/>
      <c r="D40" s="17">
        <v>0</v>
      </c>
      <c r="E40" s="13"/>
      <c r="F40" s="13"/>
      <c r="G40" s="13"/>
      <c r="H40" s="102"/>
    </row>
    <row r="41" spans="1:8">
      <c r="A41" s="101"/>
      <c r="B41" s="15" t="s">
        <v>154</v>
      </c>
      <c r="C41" s="101"/>
      <c r="D41" s="17">
        <v>488.63209030883002</v>
      </c>
      <c r="E41" s="13"/>
      <c r="F41" s="13"/>
      <c r="G41" s="13"/>
      <c r="H41" s="102"/>
    </row>
    <row r="42" spans="1:8">
      <c r="A42" s="101" t="s">
        <v>163</v>
      </c>
      <c r="B42" s="15" t="s">
        <v>151</v>
      </c>
      <c r="C42" s="10"/>
      <c r="D42" s="12">
        <v>0</v>
      </c>
      <c r="E42" s="13"/>
      <c r="F42" s="13"/>
      <c r="G42" s="13"/>
      <c r="H42" s="16"/>
    </row>
    <row r="43" spans="1:8">
      <c r="A43" s="101"/>
      <c r="B43" s="15" t="s">
        <v>152</v>
      </c>
      <c r="C43" s="10"/>
      <c r="D43" s="12">
        <v>0</v>
      </c>
      <c r="E43" s="13"/>
      <c r="F43" s="13"/>
      <c r="G43" s="13"/>
      <c r="H43" s="16"/>
    </row>
    <row r="44" spans="1:8">
      <c r="A44" s="101"/>
      <c r="B44" s="15" t="s">
        <v>153</v>
      </c>
      <c r="C44" s="10"/>
      <c r="D44" s="12">
        <v>0</v>
      </c>
      <c r="E44" s="13"/>
      <c r="F44" s="13"/>
      <c r="G44" s="13"/>
      <c r="H44" s="16"/>
    </row>
    <row r="45" spans="1:8">
      <c r="A45" s="101"/>
      <c r="B45" s="15" t="s">
        <v>154</v>
      </c>
      <c r="C45" s="10"/>
      <c r="D45" s="12">
        <v>950.04998504567004</v>
      </c>
      <c r="E45" s="13"/>
      <c r="F45" s="13"/>
      <c r="G45" s="13"/>
      <c r="H45" s="16"/>
    </row>
    <row r="46" spans="1:8">
      <c r="A46" s="97" t="s">
        <v>93</v>
      </c>
      <c r="B46" s="98"/>
      <c r="C46" s="101" t="s">
        <v>160</v>
      </c>
      <c r="D46" s="17">
        <v>212.35789473684</v>
      </c>
      <c r="E46" s="13">
        <v>0.35</v>
      </c>
      <c r="F46" s="13" t="s">
        <v>161</v>
      </c>
      <c r="G46" s="17">
        <v>606.73684210526005</v>
      </c>
      <c r="H46" s="16"/>
    </row>
    <row r="47" spans="1:8">
      <c r="A47" s="103">
        <v>1</v>
      </c>
      <c r="B47" s="15" t="s">
        <v>151</v>
      </c>
      <c r="C47" s="101"/>
      <c r="D47" s="17">
        <v>0</v>
      </c>
      <c r="E47" s="13"/>
      <c r="F47" s="13"/>
      <c r="G47" s="13"/>
      <c r="H47" s="102" t="s">
        <v>45</v>
      </c>
    </row>
    <row r="48" spans="1:8">
      <c r="A48" s="101"/>
      <c r="B48" s="15" t="s">
        <v>152</v>
      </c>
      <c r="C48" s="101"/>
      <c r="D48" s="17">
        <v>0</v>
      </c>
      <c r="E48" s="13"/>
      <c r="F48" s="13"/>
      <c r="G48" s="13"/>
      <c r="H48" s="102"/>
    </row>
    <row r="49" spans="1:8">
      <c r="A49" s="101"/>
      <c r="B49" s="15" t="s">
        <v>153</v>
      </c>
      <c r="C49" s="101"/>
      <c r="D49" s="17">
        <v>0</v>
      </c>
      <c r="E49" s="13"/>
      <c r="F49" s="13"/>
      <c r="G49" s="13"/>
      <c r="H49" s="102"/>
    </row>
    <row r="50" spans="1:8">
      <c r="A50" s="101"/>
      <c r="B50" s="15" t="s">
        <v>154</v>
      </c>
      <c r="C50" s="101"/>
      <c r="D50" s="17">
        <v>212.35789473684</v>
      </c>
      <c r="E50" s="13"/>
      <c r="F50" s="13"/>
      <c r="G50" s="13"/>
      <c r="H50" s="102"/>
    </row>
    <row r="51" spans="1:8">
      <c r="A51" s="97" t="s">
        <v>93</v>
      </c>
      <c r="B51" s="98"/>
      <c r="C51" s="101" t="s">
        <v>164</v>
      </c>
      <c r="D51" s="17">
        <v>249.06</v>
      </c>
      <c r="E51" s="13">
        <v>28</v>
      </c>
      <c r="F51" s="13" t="s">
        <v>156</v>
      </c>
      <c r="G51" s="17">
        <v>8.8949999999999996</v>
      </c>
      <c r="H51" s="16"/>
    </row>
    <row r="52" spans="1:8">
      <c r="A52" s="103">
        <v>2</v>
      </c>
      <c r="B52" s="15" t="s">
        <v>151</v>
      </c>
      <c r="C52" s="101"/>
      <c r="D52" s="17">
        <v>0</v>
      </c>
      <c r="E52" s="13"/>
      <c r="F52" s="13"/>
      <c r="G52" s="13"/>
      <c r="H52" s="102" t="s">
        <v>45</v>
      </c>
    </row>
    <row r="53" spans="1:8">
      <c r="A53" s="101"/>
      <c r="B53" s="15" t="s">
        <v>152</v>
      </c>
      <c r="C53" s="101"/>
      <c r="D53" s="17">
        <v>0</v>
      </c>
      <c r="E53" s="13"/>
      <c r="F53" s="13"/>
      <c r="G53" s="13"/>
      <c r="H53" s="102"/>
    </row>
    <row r="54" spans="1:8">
      <c r="A54" s="101"/>
      <c r="B54" s="15" t="s">
        <v>153</v>
      </c>
      <c r="C54" s="101"/>
      <c r="D54" s="17">
        <v>0</v>
      </c>
      <c r="E54" s="13"/>
      <c r="F54" s="13"/>
      <c r="G54" s="13"/>
      <c r="H54" s="102"/>
    </row>
    <row r="55" spans="1:8">
      <c r="A55" s="101"/>
      <c r="B55" s="15" t="s">
        <v>154</v>
      </c>
      <c r="C55" s="101"/>
      <c r="D55" s="17">
        <v>249.06</v>
      </c>
      <c r="E55" s="13"/>
      <c r="F55" s="13"/>
      <c r="G55" s="13"/>
      <c r="H55" s="102"/>
    </row>
    <row r="56" spans="1:8" ht="24.6">
      <c r="A56" s="99" t="s">
        <v>121</v>
      </c>
      <c r="B56" s="96"/>
      <c r="C56" s="10"/>
      <c r="D56" s="12">
        <v>1733.4561735837001</v>
      </c>
      <c r="E56" s="13"/>
      <c r="F56" s="13"/>
      <c r="G56" s="13"/>
      <c r="H56" s="16"/>
    </row>
    <row r="57" spans="1:8">
      <c r="A57" s="101" t="s">
        <v>165</v>
      </c>
      <c r="B57" s="15" t="s">
        <v>151</v>
      </c>
      <c r="C57" s="10"/>
      <c r="D57" s="12">
        <v>1595.3101873071</v>
      </c>
      <c r="E57" s="13"/>
      <c r="F57" s="13"/>
      <c r="G57" s="13"/>
      <c r="H57" s="16"/>
    </row>
    <row r="58" spans="1:8">
      <c r="A58" s="101"/>
      <c r="B58" s="15" t="s">
        <v>152</v>
      </c>
      <c r="C58" s="10"/>
      <c r="D58" s="12">
        <v>125.53920054843999</v>
      </c>
      <c r="E58" s="13"/>
      <c r="F58" s="13"/>
      <c r="G58" s="13"/>
      <c r="H58" s="16"/>
    </row>
    <row r="59" spans="1:8">
      <c r="A59" s="101"/>
      <c r="B59" s="15" t="s">
        <v>153</v>
      </c>
      <c r="C59" s="10"/>
      <c r="D59" s="12">
        <v>0</v>
      </c>
      <c r="E59" s="13"/>
      <c r="F59" s="13"/>
      <c r="G59" s="13"/>
      <c r="H59" s="16"/>
    </row>
    <row r="60" spans="1:8">
      <c r="A60" s="101"/>
      <c r="B60" s="15" t="s">
        <v>154</v>
      </c>
      <c r="C60" s="10"/>
      <c r="D60" s="12">
        <v>0</v>
      </c>
      <c r="E60" s="13"/>
      <c r="F60" s="13"/>
      <c r="G60" s="13"/>
      <c r="H60" s="16"/>
    </row>
    <row r="61" spans="1:8">
      <c r="A61" s="97" t="s">
        <v>123</v>
      </c>
      <c r="B61" s="98"/>
      <c r="C61" s="101" t="s">
        <v>166</v>
      </c>
      <c r="D61" s="17">
        <v>1356.8235558091999</v>
      </c>
      <c r="E61" s="13">
        <v>11</v>
      </c>
      <c r="F61" s="13" t="s">
        <v>156</v>
      </c>
      <c r="G61" s="17">
        <v>123.34759598265001</v>
      </c>
      <c r="H61" s="16"/>
    </row>
    <row r="62" spans="1:8">
      <c r="A62" s="103">
        <v>1</v>
      </c>
      <c r="B62" s="15" t="s">
        <v>151</v>
      </c>
      <c r="C62" s="101"/>
      <c r="D62" s="17">
        <v>1257.8407246075001</v>
      </c>
      <c r="E62" s="13"/>
      <c r="F62" s="13"/>
      <c r="G62" s="13"/>
      <c r="H62" s="102" t="s">
        <v>43</v>
      </c>
    </row>
    <row r="63" spans="1:8">
      <c r="A63" s="101"/>
      <c r="B63" s="15" t="s">
        <v>152</v>
      </c>
      <c r="C63" s="101"/>
      <c r="D63" s="17">
        <v>98.982831201653994</v>
      </c>
      <c r="E63" s="13"/>
      <c r="F63" s="13"/>
      <c r="G63" s="13"/>
      <c r="H63" s="102"/>
    </row>
    <row r="64" spans="1:8">
      <c r="A64" s="101"/>
      <c r="B64" s="15" t="s">
        <v>153</v>
      </c>
      <c r="C64" s="101"/>
      <c r="D64" s="17">
        <v>0</v>
      </c>
      <c r="E64" s="13"/>
      <c r="F64" s="13"/>
      <c r="G64" s="13"/>
      <c r="H64" s="102"/>
    </row>
    <row r="65" spans="1:8">
      <c r="A65" s="101"/>
      <c r="B65" s="15" t="s">
        <v>154</v>
      </c>
      <c r="C65" s="101"/>
      <c r="D65" s="17">
        <v>0</v>
      </c>
      <c r="E65" s="13"/>
      <c r="F65" s="13"/>
      <c r="G65" s="13"/>
      <c r="H65" s="102"/>
    </row>
    <row r="66" spans="1:8">
      <c r="A66" s="97" t="s">
        <v>123</v>
      </c>
      <c r="B66" s="98"/>
      <c r="C66" s="101" t="s">
        <v>166</v>
      </c>
      <c r="D66" s="17">
        <v>364.02583204637</v>
      </c>
      <c r="E66" s="13">
        <v>11</v>
      </c>
      <c r="F66" s="13" t="s">
        <v>156</v>
      </c>
      <c r="G66" s="17">
        <v>33.093257458761002</v>
      </c>
      <c r="H66" s="16"/>
    </row>
    <row r="67" spans="1:8">
      <c r="A67" s="103">
        <v>2</v>
      </c>
      <c r="B67" s="15" t="s">
        <v>151</v>
      </c>
      <c r="C67" s="101"/>
      <c r="D67" s="17">
        <v>337.46946269957999</v>
      </c>
      <c r="E67" s="13"/>
      <c r="F67" s="13"/>
      <c r="G67" s="13"/>
      <c r="H67" s="102" t="s">
        <v>43</v>
      </c>
    </row>
    <row r="68" spans="1:8">
      <c r="A68" s="101"/>
      <c r="B68" s="15" t="s">
        <v>152</v>
      </c>
      <c r="C68" s="101"/>
      <c r="D68" s="17">
        <v>26.556369346785001</v>
      </c>
      <c r="E68" s="13"/>
      <c r="F68" s="13"/>
      <c r="G68" s="13"/>
      <c r="H68" s="102"/>
    </row>
    <row r="69" spans="1:8">
      <c r="A69" s="101"/>
      <c r="B69" s="15" t="s">
        <v>153</v>
      </c>
      <c r="C69" s="101"/>
      <c r="D69" s="17">
        <v>0</v>
      </c>
      <c r="E69" s="13"/>
      <c r="F69" s="13"/>
      <c r="G69" s="13"/>
      <c r="H69" s="102"/>
    </row>
    <row r="70" spans="1:8">
      <c r="A70" s="101"/>
      <c r="B70" s="15" t="s">
        <v>154</v>
      </c>
      <c r="C70" s="101"/>
      <c r="D70" s="17">
        <v>0</v>
      </c>
      <c r="E70" s="13"/>
      <c r="F70" s="13"/>
      <c r="G70" s="13"/>
      <c r="H70" s="102"/>
    </row>
    <row r="71" spans="1:8">
      <c r="A71" s="101" t="s">
        <v>167</v>
      </c>
      <c r="B71" s="15" t="s">
        <v>151</v>
      </c>
      <c r="C71" s="10"/>
      <c r="D71" s="12">
        <v>1595.3101873071</v>
      </c>
      <c r="E71" s="13"/>
      <c r="F71" s="13"/>
      <c r="G71" s="13"/>
      <c r="H71" s="16"/>
    </row>
    <row r="72" spans="1:8">
      <c r="A72" s="101"/>
      <c r="B72" s="15" t="s">
        <v>152</v>
      </c>
      <c r="C72" s="10"/>
      <c r="D72" s="12">
        <v>125.53920054843999</v>
      </c>
      <c r="E72" s="13"/>
      <c r="F72" s="13"/>
      <c r="G72" s="13"/>
      <c r="H72" s="16"/>
    </row>
    <row r="73" spans="1:8">
      <c r="A73" s="101"/>
      <c r="B73" s="15" t="s">
        <v>153</v>
      </c>
      <c r="C73" s="10"/>
      <c r="D73" s="12">
        <v>0</v>
      </c>
      <c r="E73" s="13"/>
      <c r="F73" s="13"/>
      <c r="G73" s="13"/>
      <c r="H73" s="16"/>
    </row>
    <row r="74" spans="1:8">
      <c r="A74" s="101"/>
      <c r="B74" s="15" t="s">
        <v>154</v>
      </c>
      <c r="C74" s="10"/>
      <c r="D74" s="12">
        <v>12.606785728158</v>
      </c>
      <c r="E74" s="13"/>
      <c r="F74" s="13"/>
      <c r="G74" s="13"/>
      <c r="H74" s="16"/>
    </row>
    <row r="75" spans="1:8">
      <c r="A75" s="97" t="s">
        <v>126</v>
      </c>
      <c r="B75" s="98"/>
      <c r="C75" s="101" t="s">
        <v>166</v>
      </c>
      <c r="D75" s="17">
        <v>9.9399656702782</v>
      </c>
      <c r="E75" s="13">
        <v>11</v>
      </c>
      <c r="F75" s="13" t="s">
        <v>156</v>
      </c>
      <c r="G75" s="17">
        <v>0.90363324275256995</v>
      </c>
      <c r="H75" s="16"/>
    </row>
    <row r="76" spans="1:8">
      <c r="A76" s="103">
        <v>1</v>
      </c>
      <c r="B76" s="15" t="s">
        <v>151</v>
      </c>
      <c r="C76" s="101"/>
      <c r="D76" s="17">
        <v>0</v>
      </c>
      <c r="E76" s="13"/>
      <c r="F76" s="13"/>
      <c r="G76" s="13"/>
      <c r="H76" s="102" t="s">
        <v>43</v>
      </c>
    </row>
    <row r="77" spans="1:8">
      <c r="A77" s="101"/>
      <c r="B77" s="15" t="s">
        <v>152</v>
      </c>
      <c r="C77" s="101"/>
      <c r="D77" s="17">
        <v>0</v>
      </c>
      <c r="E77" s="13"/>
      <c r="F77" s="13"/>
      <c r="G77" s="13"/>
      <c r="H77" s="102"/>
    </row>
    <row r="78" spans="1:8">
      <c r="A78" s="101"/>
      <c r="B78" s="15" t="s">
        <v>153</v>
      </c>
      <c r="C78" s="101"/>
      <c r="D78" s="17">
        <v>0</v>
      </c>
      <c r="E78" s="13"/>
      <c r="F78" s="13"/>
      <c r="G78" s="13"/>
      <c r="H78" s="102"/>
    </row>
    <row r="79" spans="1:8">
      <c r="A79" s="101"/>
      <c r="B79" s="15" t="s">
        <v>154</v>
      </c>
      <c r="C79" s="101"/>
      <c r="D79" s="17">
        <v>9.9399656702782</v>
      </c>
      <c r="E79" s="13"/>
      <c r="F79" s="13"/>
      <c r="G79" s="13"/>
      <c r="H79" s="102"/>
    </row>
    <row r="80" spans="1:8">
      <c r="A80" s="97" t="s">
        <v>126</v>
      </c>
      <c r="B80" s="98"/>
      <c r="C80" s="101" t="s">
        <v>166</v>
      </c>
      <c r="D80" s="17">
        <v>2.6668200578794998</v>
      </c>
      <c r="E80" s="13">
        <v>11</v>
      </c>
      <c r="F80" s="13" t="s">
        <v>156</v>
      </c>
      <c r="G80" s="17">
        <v>0.24243818707996001</v>
      </c>
      <c r="H80" s="16"/>
    </row>
    <row r="81" spans="1:8">
      <c r="A81" s="103">
        <v>2</v>
      </c>
      <c r="B81" s="15" t="s">
        <v>151</v>
      </c>
      <c r="C81" s="101"/>
      <c r="D81" s="17">
        <v>0</v>
      </c>
      <c r="E81" s="13"/>
      <c r="F81" s="13"/>
      <c r="G81" s="13"/>
      <c r="H81" s="102" t="s">
        <v>43</v>
      </c>
    </row>
    <row r="82" spans="1:8">
      <c r="A82" s="101"/>
      <c r="B82" s="15" t="s">
        <v>152</v>
      </c>
      <c r="C82" s="101"/>
      <c r="D82" s="17">
        <v>0</v>
      </c>
      <c r="E82" s="13"/>
      <c r="F82" s="13"/>
      <c r="G82" s="13"/>
      <c r="H82" s="102"/>
    </row>
    <row r="83" spans="1:8">
      <c r="A83" s="101"/>
      <c r="B83" s="15" t="s">
        <v>153</v>
      </c>
      <c r="C83" s="101"/>
      <c r="D83" s="17">
        <v>0</v>
      </c>
      <c r="E83" s="13"/>
      <c r="F83" s="13"/>
      <c r="G83" s="13"/>
      <c r="H83" s="102"/>
    </row>
    <row r="84" spans="1:8">
      <c r="A84" s="101"/>
      <c r="B84" s="15" t="s">
        <v>154</v>
      </c>
      <c r="C84" s="101"/>
      <c r="D84" s="17">
        <v>2.6668200578794998</v>
      </c>
      <c r="E84" s="13"/>
      <c r="F84" s="13"/>
      <c r="G84" s="13"/>
      <c r="H84" s="102"/>
    </row>
    <row r="85" spans="1:8" ht="24.6">
      <c r="A85" s="99" t="s">
        <v>45</v>
      </c>
      <c r="B85" s="96"/>
      <c r="C85" s="10"/>
      <c r="D85" s="12">
        <v>1849.4858677253001</v>
      </c>
      <c r="E85" s="13"/>
      <c r="F85" s="13"/>
      <c r="G85" s="13"/>
      <c r="H85" s="16"/>
    </row>
    <row r="86" spans="1:8">
      <c r="A86" s="101" t="s">
        <v>168</v>
      </c>
      <c r="B86" s="15" t="s">
        <v>151</v>
      </c>
      <c r="C86" s="10"/>
      <c r="D86" s="12">
        <v>1819.2571495592999</v>
      </c>
      <c r="E86" s="13"/>
      <c r="F86" s="13"/>
      <c r="G86" s="13"/>
      <c r="H86" s="16"/>
    </row>
    <row r="87" spans="1:8">
      <c r="A87" s="101"/>
      <c r="B87" s="15" t="s">
        <v>152</v>
      </c>
      <c r="C87" s="10"/>
      <c r="D87" s="12">
        <v>30.228718165958998</v>
      </c>
      <c r="E87" s="13"/>
      <c r="F87" s="13"/>
      <c r="G87" s="13"/>
      <c r="H87" s="16"/>
    </row>
    <row r="88" spans="1:8">
      <c r="A88" s="101"/>
      <c r="B88" s="15" t="s">
        <v>153</v>
      </c>
      <c r="C88" s="10"/>
      <c r="D88" s="12">
        <v>0</v>
      </c>
      <c r="E88" s="13"/>
      <c r="F88" s="13"/>
      <c r="G88" s="13"/>
      <c r="H88" s="16"/>
    </row>
    <row r="89" spans="1:8">
      <c r="A89" s="101"/>
      <c r="B89" s="15" t="s">
        <v>154</v>
      </c>
      <c r="C89" s="10"/>
      <c r="D89" s="12">
        <v>0</v>
      </c>
      <c r="E89" s="13"/>
      <c r="F89" s="13"/>
      <c r="G89" s="13"/>
      <c r="H89" s="16"/>
    </row>
    <row r="90" spans="1:8">
      <c r="A90" s="97" t="s">
        <v>129</v>
      </c>
      <c r="B90" s="98"/>
      <c r="C90" s="101" t="s">
        <v>160</v>
      </c>
      <c r="D90" s="17">
        <v>1849.4858677253001</v>
      </c>
      <c r="E90" s="13">
        <v>0.35</v>
      </c>
      <c r="F90" s="13" t="s">
        <v>161</v>
      </c>
      <c r="G90" s="17">
        <v>5284.2453363578998</v>
      </c>
      <c r="H90" s="16"/>
    </row>
    <row r="91" spans="1:8">
      <c r="A91" s="103">
        <v>1</v>
      </c>
      <c r="B91" s="15" t="s">
        <v>151</v>
      </c>
      <c r="C91" s="101"/>
      <c r="D91" s="17">
        <v>1819.2571495592999</v>
      </c>
      <c r="E91" s="13"/>
      <c r="F91" s="13"/>
      <c r="G91" s="13"/>
      <c r="H91" s="102" t="s">
        <v>45</v>
      </c>
    </row>
    <row r="92" spans="1:8">
      <c r="A92" s="101"/>
      <c r="B92" s="15" t="s">
        <v>152</v>
      </c>
      <c r="C92" s="101"/>
      <c r="D92" s="17">
        <v>30.228718165958998</v>
      </c>
      <c r="E92" s="13"/>
      <c r="F92" s="13"/>
      <c r="G92" s="13"/>
      <c r="H92" s="102"/>
    </row>
    <row r="93" spans="1:8">
      <c r="A93" s="101"/>
      <c r="B93" s="15" t="s">
        <v>153</v>
      </c>
      <c r="C93" s="101"/>
      <c r="D93" s="17">
        <v>0</v>
      </c>
      <c r="E93" s="13"/>
      <c r="F93" s="13"/>
      <c r="G93" s="13"/>
      <c r="H93" s="102"/>
    </row>
    <row r="94" spans="1:8">
      <c r="A94" s="101"/>
      <c r="B94" s="15" t="s">
        <v>154</v>
      </c>
      <c r="C94" s="101"/>
      <c r="D94" s="17">
        <v>0</v>
      </c>
      <c r="E94" s="13"/>
      <c r="F94" s="13"/>
      <c r="G94" s="13"/>
      <c r="H94" s="102"/>
    </row>
    <row r="95" spans="1:8" ht="24.6">
      <c r="A95" s="99"/>
      <c r="B95" s="96"/>
      <c r="C95" s="10"/>
      <c r="D95" s="12">
        <v>2169.16</v>
      </c>
      <c r="E95" s="13"/>
      <c r="F95" s="13"/>
      <c r="G95" s="13"/>
      <c r="H95" s="16"/>
    </row>
    <row r="96" spans="1:8">
      <c r="A96" s="101" t="s">
        <v>168</v>
      </c>
      <c r="B96" s="15" t="s">
        <v>151</v>
      </c>
      <c r="C96" s="10"/>
      <c r="D96" s="12">
        <v>1995</v>
      </c>
      <c r="E96" s="13"/>
      <c r="F96" s="13"/>
      <c r="G96" s="13"/>
      <c r="H96" s="16"/>
    </row>
    <row r="97" spans="1:8">
      <c r="A97" s="101"/>
      <c r="B97" s="15" t="s">
        <v>152</v>
      </c>
      <c r="C97" s="10"/>
      <c r="D97" s="12">
        <v>174.16</v>
      </c>
      <c r="E97" s="13"/>
      <c r="F97" s="13"/>
      <c r="G97" s="13"/>
      <c r="H97" s="16"/>
    </row>
    <row r="98" spans="1:8">
      <c r="A98" s="101"/>
      <c r="B98" s="15" t="s">
        <v>153</v>
      </c>
      <c r="C98" s="10"/>
      <c r="D98" s="12">
        <v>0</v>
      </c>
      <c r="E98" s="13"/>
      <c r="F98" s="13"/>
      <c r="G98" s="13"/>
      <c r="H98" s="16"/>
    </row>
    <row r="99" spans="1:8">
      <c r="A99" s="101"/>
      <c r="B99" s="15" t="s">
        <v>154</v>
      </c>
      <c r="C99" s="10"/>
      <c r="D99" s="12">
        <v>0</v>
      </c>
      <c r="E99" s="13"/>
      <c r="F99" s="13"/>
      <c r="G99" s="13"/>
      <c r="H99" s="16"/>
    </row>
    <row r="100" spans="1:8">
      <c r="A100" s="97" t="s">
        <v>129</v>
      </c>
      <c r="B100" s="98"/>
      <c r="C100" s="101" t="s">
        <v>164</v>
      </c>
      <c r="D100" s="17">
        <v>2169.16</v>
      </c>
      <c r="E100" s="13">
        <v>28</v>
      </c>
      <c r="F100" s="13" t="s">
        <v>156</v>
      </c>
      <c r="G100" s="17">
        <v>77.47</v>
      </c>
      <c r="H100" s="16"/>
    </row>
    <row r="101" spans="1:8">
      <c r="A101" s="103">
        <v>1</v>
      </c>
      <c r="B101" s="15" t="s">
        <v>151</v>
      </c>
      <c r="C101" s="101"/>
      <c r="D101" s="17">
        <v>1995</v>
      </c>
      <c r="E101" s="13"/>
      <c r="F101" s="13"/>
      <c r="G101" s="13"/>
      <c r="H101" s="102" t="s">
        <v>45</v>
      </c>
    </row>
    <row r="102" spans="1:8">
      <c r="A102" s="101"/>
      <c r="B102" s="15" t="s">
        <v>152</v>
      </c>
      <c r="C102" s="101"/>
      <c r="D102" s="17">
        <v>174.16</v>
      </c>
      <c r="E102" s="13"/>
      <c r="F102" s="13"/>
      <c r="G102" s="13"/>
      <c r="H102" s="102"/>
    </row>
    <row r="103" spans="1:8">
      <c r="A103" s="101"/>
      <c r="B103" s="15" t="s">
        <v>153</v>
      </c>
      <c r="C103" s="101"/>
      <c r="D103" s="17">
        <v>0</v>
      </c>
      <c r="E103" s="13"/>
      <c r="F103" s="13"/>
      <c r="G103" s="13"/>
      <c r="H103" s="102"/>
    </row>
    <row r="104" spans="1:8">
      <c r="A104" s="101"/>
      <c r="B104" s="15" t="s">
        <v>154</v>
      </c>
      <c r="C104" s="101"/>
      <c r="D104" s="17">
        <v>0</v>
      </c>
      <c r="E104" s="13"/>
      <c r="F104" s="13"/>
      <c r="G104" s="13"/>
      <c r="H104" s="102"/>
    </row>
    <row r="105" spans="1:8" ht="24.6">
      <c r="A105" s="99" t="s">
        <v>134</v>
      </c>
      <c r="B105" s="96"/>
      <c r="C105" s="10"/>
      <c r="D105" s="12">
        <v>2385.6609462918</v>
      </c>
      <c r="E105" s="13"/>
      <c r="F105" s="13"/>
      <c r="G105" s="13"/>
      <c r="H105" s="16"/>
    </row>
    <row r="106" spans="1:8">
      <c r="A106" s="101" t="s">
        <v>169</v>
      </c>
      <c r="B106" s="15" t="s">
        <v>151</v>
      </c>
      <c r="C106" s="10"/>
      <c r="D106" s="12">
        <v>351.36296385633</v>
      </c>
      <c r="E106" s="13"/>
      <c r="F106" s="13"/>
      <c r="G106" s="13"/>
      <c r="H106" s="16"/>
    </row>
    <row r="107" spans="1:8">
      <c r="A107" s="101"/>
      <c r="B107" s="15" t="s">
        <v>152</v>
      </c>
      <c r="C107" s="10"/>
      <c r="D107" s="12">
        <v>189.91688366273999</v>
      </c>
      <c r="E107" s="13"/>
      <c r="F107" s="13"/>
      <c r="G107" s="13"/>
      <c r="H107" s="16"/>
    </row>
    <row r="108" spans="1:8">
      <c r="A108" s="101"/>
      <c r="B108" s="15" t="s">
        <v>153</v>
      </c>
      <c r="C108" s="10"/>
      <c r="D108" s="12">
        <v>1781.3752002398001</v>
      </c>
      <c r="E108" s="13"/>
      <c r="F108" s="13"/>
      <c r="G108" s="13"/>
      <c r="H108" s="16"/>
    </row>
    <row r="109" spans="1:8">
      <c r="A109" s="101"/>
      <c r="B109" s="15" t="s">
        <v>154</v>
      </c>
      <c r="C109" s="10"/>
      <c r="D109" s="12">
        <v>0</v>
      </c>
      <c r="E109" s="13"/>
      <c r="F109" s="13"/>
      <c r="G109" s="13"/>
      <c r="H109" s="16"/>
    </row>
    <row r="110" spans="1:8">
      <c r="A110" s="97" t="s">
        <v>136</v>
      </c>
      <c r="B110" s="98"/>
      <c r="C110" s="101" t="s">
        <v>170</v>
      </c>
      <c r="D110" s="17">
        <v>2322.6550477588999</v>
      </c>
      <c r="E110" s="13">
        <v>1</v>
      </c>
      <c r="F110" s="13" t="s">
        <v>156</v>
      </c>
      <c r="G110" s="17">
        <v>2322.6550477588999</v>
      </c>
      <c r="H110" s="16"/>
    </row>
    <row r="111" spans="1:8">
      <c r="A111" s="103">
        <v>1</v>
      </c>
      <c r="B111" s="15" t="s">
        <v>151</v>
      </c>
      <c r="C111" s="101"/>
      <c r="D111" s="17">
        <v>351.36296385633</v>
      </c>
      <c r="E111" s="13"/>
      <c r="F111" s="13"/>
      <c r="G111" s="13"/>
      <c r="H111" s="102" t="s">
        <v>47</v>
      </c>
    </row>
    <row r="112" spans="1:8">
      <c r="A112" s="101"/>
      <c r="B112" s="15" t="s">
        <v>152</v>
      </c>
      <c r="C112" s="101"/>
      <c r="D112" s="17">
        <v>189.91688366273999</v>
      </c>
      <c r="E112" s="13"/>
      <c r="F112" s="13"/>
      <c r="G112" s="13"/>
      <c r="H112" s="102"/>
    </row>
    <row r="113" spans="1:8">
      <c r="A113" s="101"/>
      <c r="B113" s="15" t="s">
        <v>153</v>
      </c>
      <c r="C113" s="101"/>
      <c r="D113" s="17">
        <v>1781.3752002398001</v>
      </c>
      <c r="E113" s="13"/>
      <c r="F113" s="13"/>
      <c r="G113" s="13"/>
      <c r="H113" s="102"/>
    </row>
    <row r="114" spans="1:8">
      <c r="A114" s="101"/>
      <c r="B114" s="15" t="s">
        <v>154</v>
      </c>
      <c r="C114" s="101"/>
      <c r="D114" s="17">
        <v>0</v>
      </c>
      <c r="E114" s="13"/>
      <c r="F114" s="13"/>
      <c r="G114" s="13"/>
      <c r="H114" s="102"/>
    </row>
    <row r="115" spans="1:8">
      <c r="A115" s="101" t="s">
        <v>171</v>
      </c>
      <c r="B115" s="15" t="s">
        <v>151</v>
      </c>
      <c r="C115" s="10"/>
      <c r="D115" s="12">
        <v>351.36296385633</v>
      </c>
      <c r="E115" s="13"/>
      <c r="F115" s="13"/>
      <c r="G115" s="13"/>
      <c r="H115" s="16"/>
    </row>
    <row r="116" spans="1:8">
      <c r="A116" s="101"/>
      <c r="B116" s="15" t="s">
        <v>152</v>
      </c>
      <c r="C116" s="10"/>
      <c r="D116" s="12">
        <v>189.91688366273999</v>
      </c>
      <c r="E116" s="13"/>
      <c r="F116" s="13"/>
      <c r="G116" s="13"/>
      <c r="H116" s="16"/>
    </row>
    <row r="117" spans="1:8">
      <c r="A117" s="101"/>
      <c r="B117" s="15" t="s">
        <v>153</v>
      </c>
      <c r="C117" s="10"/>
      <c r="D117" s="12">
        <v>1781.3752002398001</v>
      </c>
      <c r="E117" s="13"/>
      <c r="F117" s="13"/>
      <c r="G117" s="13"/>
      <c r="H117" s="16"/>
    </row>
    <row r="118" spans="1:8">
      <c r="A118" s="101"/>
      <c r="B118" s="15" t="s">
        <v>154</v>
      </c>
      <c r="C118" s="10"/>
      <c r="D118" s="12">
        <v>63.005898532903998</v>
      </c>
      <c r="E118" s="13"/>
      <c r="F118" s="13"/>
      <c r="G118" s="13"/>
      <c r="H118" s="16"/>
    </row>
    <row r="119" spans="1:8">
      <c r="A119" s="97" t="s">
        <v>139</v>
      </c>
      <c r="B119" s="98"/>
      <c r="C119" s="101" t="s">
        <v>170</v>
      </c>
      <c r="D119" s="17">
        <v>63.005898532903998</v>
      </c>
      <c r="E119" s="13">
        <v>1</v>
      </c>
      <c r="F119" s="13" t="s">
        <v>156</v>
      </c>
      <c r="G119" s="17">
        <v>63.005898532903998</v>
      </c>
      <c r="H119" s="16"/>
    </row>
    <row r="120" spans="1:8">
      <c r="A120" s="103">
        <v>1</v>
      </c>
      <c r="B120" s="15" t="s">
        <v>151</v>
      </c>
      <c r="C120" s="101"/>
      <c r="D120" s="17">
        <v>0</v>
      </c>
      <c r="E120" s="13"/>
      <c r="F120" s="13"/>
      <c r="G120" s="13"/>
      <c r="H120" s="102" t="s">
        <v>47</v>
      </c>
    </row>
    <row r="121" spans="1:8">
      <c r="A121" s="101"/>
      <c r="B121" s="15" t="s">
        <v>152</v>
      </c>
      <c r="C121" s="101"/>
      <c r="D121" s="17">
        <v>0</v>
      </c>
      <c r="E121" s="13"/>
      <c r="F121" s="13"/>
      <c r="G121" s="13"/>
      <c r="H121" s="102"/>
    </row>
    <row r="122" spans="1:8">
      <c r="A122" s="101"/>
      <c r="B122" s="15" t="s">
        <v>153</v>
      </c>
      <c r="C122" s="101"/>
      <c r="D122" s="17">
        <v>0</v>
      </c>
      <c r="E122" s="13"/>
      <c r="F122" s="13"/>
      <c r="G122" s="13"/>
      <c r="H122" s="102"/>
    </row>
    <row r="123" spans="1:8">
      <c r="A123" s="101"/>
      <c r="B123" s="15" t="s">
        <v>154</v>
      </c>
      <c r="C123" s="101"/>
      <c r="D123" s="17">
        <v>63.005898532903998</v>
      </c>
      <c r="E123" s="13"/>
      <c r="F123" s="13"/>
      <c r="G123" s="13"/>
      <c r="H123" s="102"/>
    </row>
    <row r="124" spans="1:8" ht="24.6">
      <c r="A124" s="99" t="s">
        <v>141</v>
      </c>
      <c r="B124" s="96"/>
      <c r="C124" s="10"/>
      <c r="D124" s="12">
        <v>759.68844600128</v>
      </c>
      <c r="E124" s="13"/>
      <c r="F124" s="13"/>
      <c r="G124" s="13"/>
      <c r="H124" s="16"/>
    </row>
    <row r="125" spans="1:8">
      <c r="A125" s="101" t="s">
        <v>172</v>
      </c>
      <c r="B125" s="15" t="s">
        <v>151</v>
      </c>
      <c r="C125" s="10"/>
      <c r="D125" s="12">
        <v>0</v>
      </c>
      <c r="E125" s="13"/>
      <c r="F125" s="13"/>
      <c r="G125" s="13"/>
      <c r="H125" s="16"/>
    </row>
    <row r="126" spans="1:8">
      <c r="A126" s="101"/>
      <c r="B126" s="15" t="s">
        <v>152</v>
      </c>
      <c r="C126" s="10"/>
      <c r="D126" s="12">
        <v>0</v>
      </c>
      <c r="E126" s="13"/>
      <c r="F126" s="13"/>
      <c r="G126" s="13"/>
      <c r="H126" s="16"/>
    </row>
    <row r="127" spans="1:8">
      <c r="A127" s="101"/>
      <c r="B127" s="15" t="s">
        <v>153</v>
      </c>
      <c r="C127" s="10"/>
      <c r="D127" s="12">
        <v>0</v>
      </c>
      <c r="E127" s="13"/>
      <c r="F127" s="13"/>
      <c r="G127" s="13"/>
      <c r="H127" s="16"/>
    </row>
    <row r="128" spans="1:8">
      <c r="A128" s="101"/>
      <c r="B128" s="15" t="s">
        <v>154</v>
      </c>
      <c r="C128" s="10"/>
      <c r="D128" s="12">
        <v>759.68844600128</v>
      </c>
      <c r="E128" s="13"/>
      <c r="F128" s="13"/>
      <c r="G128" s="13"/>
      <c r="H128" s="16"/>
    </row>
    <row r="129" spans="1:8">
      <c r="A129" s="97" t="s">
        <v>141</v>
      </c>
      <c r="B129" s="98"/>
      <c r="C129" s="101" t="s">
        <v>170</v>
      </c>
      <c r="D129" s="17">
        <v>759.68844600128</v>
      </c>
      <c r="E129" s="13">
        <v>1</v>
      </c>
      <c r="F129" s="13" t="s">
        <v>156</v>
      </c>
      <c r="G129" s="17">
        <v>759.68844600128</v>
      </c>
      <c r="H129" s="16"/>
    </row>
    <row r="130" spans="1:8">
      <c r="A130" s="103">
        <v>1</v>
      </c>
      <c r="B130" s="15" t="s">
        <v>151</v>
      </c>
      <c r="C130" s="101"/>
      <c r="D130" s="17">
        <v>0</v>
      </c>
      <c r="E130" s="13"/>
      <c r="F130" s="13"/>
      <c r="G130" s="13"/>
      <c r="H130" s="102" t="s">
        <v>47</v>
      </c>
    </row>
    <row r="131" spans="1:8">
      <c r="A131" s="101"/>
      <c r="B131" s="15" t="s">
        <v>152</v>
      </c>
      <c r="C131" s="101"/>
      <c r="D131" s="17">
        <v>0</v>
      </c>
      <c r="E131" s="13"/>
      <c r="F131" s="13"/>
      <c r="G131" s="13"/>
      <c r="H131" s="102"/>
    </row>
    <row r="132" spans="1:8">
      <c r="A132" s="101"/>
      <c r="B132" s="15" t="s">
        <v>153</v>
      </c>
      <c r="C132" s="101"/>
      <c r="D132" s="17">
        <v>0</v>
      </c>
      <c r="E132" s="13"/>
      <c r="F132" s="13"/>
      <c r="G132" s="13"/>
      <c r="H132" s="102"/>
    </row>
    <row r="133" spans="1:8">
      <c r="A133" s="101"/>
      <c r="B133" s="15" t="s">
        <v>154</v>
      </c>
      <c r="C133" s="101"/>
      <c r="D133" s="17">
        <v>759.68844600128</v>
      </c>
      <c r="E133" s="13"/>
      <c r="F133" s="13"/>
      <c r="G133" s="13"/>
      <c r="H133" s="102"/>
    </row>
    <row r="134" spans="1:8">
      <c r="A134" s="18"/>
      <c r="C134" s="18"/>
      <c r="D134" s="7"/>
      <c r="E134" s="7"/>
      <c r="F134" s="7"/>
      <c r="G134" s="7"/>
      <c r="H134" s="19"/>
    </row>
    <row r="136" spans="1:8">
      <c r="A136" s="100" t="s">
        <v>173</v>
      </c>
      <c r="B136" s="100"/>
      <c r="C136" s="100"/>
      <c r="D136" s="100"/>
      <c r="E136" s="100"/>
      <c r="F136" s="100"/>
      <c r="G136" s="100"/>
      <c r="H136" s="100"/>
    </row>
    <row r="137" spans="1:8">
      <c r="A137" s="100" t="s">
        <v>174</v>
      </c>
      <c r="B137" s="100"/>
      <c r="C137" s="100"/>
      <c r="D137" s="100"/>
      <c r="E137" s="100"/>
      <c r="F137" s="100"/>
      <c r="G137" s="100"/>
      <c r="H137" s="100"/>
    </row>
  </sheetData>
  <mergeCells count="82">
    <mergeCell ref="H91:H94"/>
    <mergeCell ref="H101:H104"/>
    <mergeCell ref="H111:H114"/>
    <mergeCell ref="H120:H123"/>
    <mergeCell ref="H130:H133"/>
    <mergeCell ref="H52:H55"/>
    <mergeCell ref="H62:H65"/>
    <mergeCell ref="H67:H70"/>
    <mergeCell ref="H76:H79"/>
    <mergeCell ref="H81:H84"/>
    <mergeCell ref="H9:H12"/>
    <mergeCell ref="H19:H22"/>
    <mergeCell ref="H28:H31"/>
    <mergeCell ref="H38:H41"/>
    <mergeCell ref="H47:H50"/>
    <mergeCell ref="C90:C94"/>
    <mergeCell ref="C100:C104"/>
    <mergeCell ref="C110:C114"/>
    <mergeCell ref="C119:C123"/>
    <mergeCell ref="C129:C133"/>
    <mergeCell ref="C51:C55"/>
    <mergeCell ref="C61:C65"/>
    <mergeCell ref="C66:C70"/>
    <mergeCell ref="C75:C79"/>
    <mergeCell ref="C80:C84"/>
    <mergeCell ref="C8:C12"/>
    <mergeCell ref="C18:C22"/>
    <mergeCell ref="C27:C31"/>
    <mergeCell ref="C37:C41"/>
    <mergeCell ref="C46:C50"/>
    <mergeCell ref="A111:A114"/>
    <mergeCell ref="A115:A118"/>
    <mergeCell ref="A120:A123"/>
    <mergeCell ref="A125:A128"/>
    <mergeCell ref="A130:A133"/>
    <mergeCell ref="A86:A89"/>
    <mergeCell ref="A91:A94"/>
    <mergeCell ref="A96:A99"/>
    <mergeCell ref="A101:A104"/>
    <mergeCell ref="A106:A109"/>
    <mergeCell ref="A57:A60"/>
    <mergeCell ref="A62:A65"/>
    <mergeCell ref="A67:A70"/>
    <mergeCell ref="A71:A74"/>
    <mergeCell ref="A76:A79"/>
    <mergeCell ref="A28:A31"/>
    <mergeCell ref="A33:A36"/>
    <mergeCell ref="A38:A41"/>
    <mergeCell ref="A42:A45"/>
    <mergeCell ref="A47:A50"/>
    <mergeCell ref="A119:B119"/>
    <mergeCell ref="A124:B124"/>
    <mergeCell ref="A129:B129"/>
    <mergeCell ref="A136:H136"/>
    <mergeCell ref="A137:H137"/>
    <mergeCell ref="A90:B90"/>
    <mergeCell ref="A95:B95"/>
    <mergeCell ref="A100:B100"/>
    <mergeCell ref="A105:B105"/>
    <mergeCell ref="A110:B110"/>
    <mergeCell ref="A61:B61"/>
    <mergeCell ref="A66:B66"/>
    <mergeCell ref="A75:B75"/>
    <mergeCell ref="A80:B80"/>
    <mergeCell ref="A85:B85"/>
    <mergeCell ref="A81:A84"/>
    <mergeCell ref="A32:B32"/>
    <mergeCell ref="A37:B37"/>
    <mergeCell ref="A46:B46"/>
    <mergeCell ref="A51:B51"/>
    <mergeCell ref="A56:B56"/>
    <mergeCell ref="A52:A55"/>
    <mergeCell ref="A3:B3"/>
    <mergeCell ref="A8:B8"/>
    <mergeCell ref="A13:B13"/>
    <mergeCell ref="A18:B18"/>
    <mergeCell ref="A27:B27"/>
    <mergeCell ref="A4:A7"/>
    <mergeCell ref="A9:A12"/>
    <mergeCell ref="A14:A17"/>
    <mergeCell ref="A19:A22"/>
    <mergeCell ref="A23:A26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I11"/>
  <sheetViews>
    <sheetView zoomScale="90" zoomScaleNormal="90" workbookViewId="0">
      <selection sqref="A1:H1"/>
    </sheetView>
  </sheetViews>
  <sheetFormatPr defaultColWidth="9.109375" defaultRowHeight="14.4"/>
  <cols>
    <col min="1" max="1" width="60.4414062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4" t="s">
        <v>175</v>
      </c>
      <c r="B1" s="104"/>
      <c r="C1" s="104"/>
      <c r="D1" s="104"/>
      <c r="E1" s="104"/>
      <c r="F1" s="104"/>
      <c r="G1" s="104"/>
      <c r="H1" s="104"/>
    </row>
    <row r="3" spans="1:8" ht="44.25" customHeight="1">
      <c r="A3" s="2" t="s">
        <v>176</v>
      </c>
      <c r="B3" s="2" t="s">
        <v>177</v>
      </c>
      <c r="C3" s="2" t="s">
        <v>178</v>
      </c>
      <c r="D3" s="2" t="s">
        <v>179</v>
      </c>
      <c r="E3" s="2" t="s">
        <v>180</v>
      </c>
      <c r="F3" s="2" t="s">
        <v>181</v>
      </c>
      <c r="G3" s="2" t="s">
        <v>182</v>
      </c>
      <c r="H3" s="2" t="s">
        <v>183</v>
      </c>
    </row>
    <row r="4" spans="1:8" ht="30.75" customHeight="1">
      <c r="A4" s="3" t="s">
        <v>184</v>
      </c>
      <c r="B4" s="4" t="s">
        <v>156</v>
      </c>
      <c r="C4" s="5">
        <v>1</v>
      </c>
      <c r="D4" s="5">
        <v>4899.1002765904004</v>
      </c>
      <c r="E4" s="4" t="s">
        <v>207</v>
      </c>
      <c r="F4" s="3" t="s">
        <v>184</v>
      </c>
      <c r="G4" s="5">
        <v>4899.1002765904004</v>
      </c>
      <c r="H4" s="83" t="s">
        <v>208</v>
      </c>
    </row>
    <row r="5" spans="1:8" ht="39" customHeight="1">
      <c r="A5" s="3" t="s">
        <v>185</v>
      </c>
      <c r="B5" s="4" t="s">
        <v>161</v>
      </c>
      <c r="C5" s="5">
        <v>0.39273684210526</v>
      </c>
      <c r="D5" s="5">
        <v>900.30388838926001</v>
      </c>
      <c r="E5" s="4">
        <v>0.4</v>
      </c>
      <c r="F5" s="3" t="s">
        <v>185</v>
      </c>
      <c r="G5" s="5">
        <v>353.58250606108999</v>
      </c>
      <c r="H5" s="6" t="s">
        <v>211</v>
      </c>
    </row>
    <row r="6" spans="1:8" ht="39" customHeight="1">
      <c r="A6" s="3" t="s">
        <v>186</v>
      </c>
      <c r="B6" s="4" t="s">
        <v>156</v>
      </c>
      <c r="C6" s="5">
        <v>10</v>
      </c>
      <c r="D6" s="5">
        <v>81.798315329532997</v>
      </c>
      <c r="E6" s="4">
        <v>0.4</v>
      </c>
      <c r="F6" s="3" t="s">
        <v>186</v>
      </c>
      <c r="G6" s="5">
        <v>723.26931449271001</v>
      </c>
      <c r="H6" s="6" t="s">
        <v>212</v>
      </c>
    </row>
    <row r="7" spans="1:8" ht="39" hidden="1" customHeight="1">
      <c r="A7" s="3" t="s">
        <v>186</v>
      </c>
      <c r="B7" s="4" t="s">
        <v>156</v>
      </c>
      <c r="C7" s="5">
        <v>1.4736842105262999</v>
      </c>
      <c r="D7" s="5">
        <v>19.871333705078001</v>
      </c>
      <c r="E7" s="4">
        <v>0.4</v>
      </c>
      <c r="F7" s="3" t="s">
        <v>186</v>
      </c>
      <c r="G7" s="5">
        <v>29.284070723273</v>
      </c>
      <c r="H7" s="6"/>
    </row>
    <row r="8" spans="1:8" ht="39" hidden="1" customHeight="1">
      <c r="A8" s="3" t="s">
        <v>187</v>
      </c>
      <c r="B8" s="4" t="s">
        <v>156</v>
      </c>
      <c r="C8" s="5">
        <v>126</v>
      </c>
      <c r="D8" s="5">
        <v>4.8225376529421</v>
      </c>
      <c r="E8" s="4"/>
      <c r="F8" s="3" t="s">
        <v>187</v>
      </c>
      <c r="G8" s="5">
        <v>607.63974427070002</v>
      </c>
      <c r="H8" s="6"/>
    </row>
    <row r="9" spans="1:8" ht="30.75" customHeight="1">
      <c r="A9" s="3" t="s">
        <v>188</v>
      </c>
      <c r="B9" s="4" t="s">
        <v>156</v>
      </c>
      <c r="C9" s="5">
        <v>2</v>
      </c>
      <c r="D9" s="5">
        <v>309.13724920471998</v>
      </c>
      <c r="E9" s="4">
        <v>6</v>
      </c>
      <c r="F9" s="3" t="s">
        <v>188</v>
      </c>
      <c r="G9" s="5">
        <v>618.27449840943996</v>
      </c>
      <c r="H9" s="83" t="s">
        <v>209</v>
      </c>
    </row>
    <row r="10" spans="1:8" ht="30.75" customHeight="1">
      <c r="A10" s="3" t="s">
        <v>189</v>
      </c>
      <c r="B10" s="4" t="s">
        <v>156</v>
      </c>
      <c r="C10" s="5">
        <v>4</v>
      </c>
      <c r="D10" s="5">
        <v>290.77405147249999</v>
      </c>
      <c r="E10" s="4">
        <v>6</v>
      </c>
      <c r="F10" s="3" t="s">
        <v>189</v>
      </c>
      <c r="G10" s="5">
        <v>1163.09620589</v>
      </c>
      <c r="H10" s="83" t="s">
        <v>210</v>
      </c>
    </row>
    <row r="11" spans="1:8" ht="39" hidden="1" customHeight="1">
      <c r="A11" s="3" t="s">
        <v>190</v>
      </c>
      <c r="B11" s="4" t="s">
        <v>156</v>
      </c>
      <c r="C11" s="5">
        <v>1</v>
      </c>
      <c r="D11" s="5">
        <v>241.87636138581999</v>
      </c>
      <c r="E11" s="4">
        <v>6</v>
      </c>
      <c r="F11" s="4"/>
      <c r="G11" s="5">
        <v>241.87636138581999</v>
      </c>
      <c r="H11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2"/>
  <sheetViews>
    <sheetView topLeftCell="C68" zoomScale="90" zoomScaleNormal="90" workbookViewId="0"/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7" t="s">
        <v>191</v>
      </c>
      <c r="B13" s="87"/>
      <c r="C13" s="87"/>
      <c r="D13" s="87"/>
      <c r="E13" s="87"/>
      <c r="F13" s="87"/>
      <c r="G13" s="87"/>
      <c r="H13" s="87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4" t="s">
        <v>5</v>
      </c>
      <c r="B18" s="94" t="s">
        <v>29</v>
      </c>
      <c r="C18" s="94" t="s">
        <v>30</v>
      </c>
      <c r="D18" s="91" t="s">
        <v>31</v>
      </c>
      <c r="E18" s="92"/>
      <c r="F18" s="92"/>
      <c r="G18" s="92"/>
      <c r="H18" s="93"/>
    </row>
    <row r="19" spans="1:8" ht="94.5" customHeight="1">
      <c r="A19" s="94"/>
      <c r="B19" s="94"/>
      <c r="C19" s="94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40</v>
      </c>
      <c r="C25" s="42" t="s">
        <v>41</v>
      </c>
      <c r="D25" s="41">
        <v>625.18763964148002</v>
      </c>
      <c r="E25" s="41">
        <v>23.557605354311001</v>
      </c>
      <c r="F25" s="41">
        <v>4899.0980943203003</v>
      </c>
      <c r="G25" s="41">
        <v>0</v>
      </c>
      <c r="H25" s="41">
        <v>5547.8433393161004</v>
      </c>
    </row>
    <row r="26" spans="1:8" ht="31.2">
      <c r="A26" s="2">
        <v>2</v>
      </c>
      <c r="B26" s="2" t="s">
        <v>42</v>
      </c>
      <c r="C26" s="42" t="s">
        <v>43</v>
      </c>
      <c r="D26" s="41">
        <v>1595.3101873071</v>
      </c>
      <c r="E26" s="41">
        <v>125.53920054843999</v>
      </c>
      <c r="F26" s="41">
        <v>0</v>
      </c>
      <c r="G26" s="41">
        <v>0</v>
      </c>
      <c r="H26" s="41">
        <v>1720.8493878556001</v>
      </c>
    </row>
    <row r="27" spans="1:8" ht="31.2">
      <c r="A27" s="2">
        <v>3</v>
      </c>
      <c r="B27" s="2" t="s">
        <v>44</v>
      </c>
      <c r="C27" s="42" t="s">
        <v>45</v>
      </c>
      <c r="D27" s="41">
        <v>3814.2571495593002</v>
      </c>
      <c r="E27" s="41">
        <v>204.38871816596</v>
      </c>
      <c r="F27" s="41">
        <v>0</v>
      </c>
      <c r="G27" s="41">
        <v>0</v>
      </c>
      <c r="H27" s="41">
        <v>4018.6458677252999</v>
      </c>
    </row>
    <row r="28" spans="1:8" ht="31.2">
      <c r="A28" s="2">
        <v>4</v>
      </c>
      <c r="B28" s="2" t="s">
        <v>46</v>
      </c>
      <c r="C28" s="42" t="s">
        <v>47</v>
      </c>
      <c r="D28" s="41">
        <v>351.36296385633</v>
      </c>
      <c r="E28" s="41">
        <v>189.91688366273999</v>
      </c>
      <c r="F28" s="41">
        <v>1781.3752002398001</v>
      </c>
      <c r="G28" s="41">
        <v>0</v>
      </c>
      <c r="H28" s="41">
        <v>2322.6550477588999</v>
      </c>
    </row>
    <row r="29" spans="1:8">
      <c r="A29" s="2"/>
      <c r="B29" s="33"/>
      <c r="C29" s="33" t="s">
        <v>48</v>
      </c>
      <c r="D29" s="41">
        <v>6386.1179403643</v>
      </c>
      <c r="E29" s="41">
        <v>543.40240773145001</v>
      </c>
      <c r="F29" s="41">
        <v>6680.4732945600999</v>
      </c>
      <c r="G29" s="41">
        <v>0</v>
      </c>
      <c r="H29" s="41">
        <v>13609.993642656</v>
      </c>
    </row>
    <row r="30" spans="1:8">
      <c r="A30" s="2"/>
      <c r="B30" s="33"/>
      <c r="C30" s="44" t="s">
        <v>49</v>
      </c>
      <c r="D30" s="41"/>
      <c r="E30" s="41"/>
      <c r="F30" s="41"/>
      <c r="G30" s="41"/>
      <c r="H30" s="41"/>
    </row>
    <row r="31" spans="1:8" s="35" customFormat="1">
      <c r="A31" s="45"/>
      <c r="B31" s="45"/>
      <c r="C31" s="46"/>
      <c r="D31" s="41"/>
      <c r="E31" s="41"/>
      <c r="F31" s="41"/>
      <c r="G31" s="41"/>
      <c r="H31" s="41">
        <f>SUM(D31:G31)</f>
        <v>0</v>
      </c>
    </row>
    <row r="32" spans="1:8">
      <c r="A32" s="2"/>
      <c r="B32" s="33"/>
      <c r="C32" s="33" t="s">
        <v>50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>
      <c r="A33" s="39"/>
      <c r="B33" s="33"/>
      <c r="C33" s="40" t="s">
        <v>51</v>
      </c>
      <c r="D33" s="41"/>
      <c r="E33" s="41"/>
      <c r="F33" s="41"/>
      <c r="G33" s="41"/>
      <c r="H33" s="41"/>
    </row>
    <row r="34" spans="1:8">
      <c r="A34" s="39"/>
      <c r="B34" s="2"/>
      <c r="C34" s="47"/>
      <c r="D34" s="41"/>
      <c r="E34" s="41"/>
      <c r="F34" s="41"/>
      <c r="G34" s="41"/>
      <c r="H34" s="41">
        <f>SUM(D34:G34)</f>
        <v>0</v>
      </c>
    </row>
    <row r="35" spans="1:8">
      <c r="A35" s="2"/>
      <c r="B35" s="33"/>
      <c r="C35" s="40" t="s">
        <v>52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>
      <c r="A36" s="2"/>
      <c r="B36" s="33"/>
      <c r="C36" s="44" t="s">
        <v>53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>
      <c r="A38" s="2"/>
      <c r="B38" s="33"/>
      <c r="C38" s="33" t="s">
        <v>54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 ht="31.5" customHeight="1">
      <c r="A39" s="2"/>
      <c r="B39" s="33"/>
      <c r="C39" s="44" t="s">
        <v>55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>
      <c r="A41" s="2"/>
      <c r="B41" s="33"/>
      <c r="C41" s="33" t="s">
        <v>56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>
      <c r="A42" s="2"/>
      <c r="B42" s="33"/>
      <c r="C42" s="44" t="s">
        <v>57</v>
      </c>
      <c r="D42" s="41"/>
      <c r="E42" s="41"/>
      <c r="F42" s="41"/>
      <c r="G42" s="41"/>
      <c r="H42" s="41"/>
    </row>
    <row r="43" spans="1:8" s="35" customFormat="1">
      <c r="A43" s="45"/>
      <c r="B43" s="45"/>
      <c r="C43" s="46"/>
      <c r="D43" s="41"/>
      <c r="E43" s="41"/>
      <c r="F43" s="41"/>
      <c r="G43" s="41"/>
      <c r="H43" s="41">
        <f>SUM(D43:G43)</f>
        <v>0</v>
      </c>
    </row>
    <row r="44" spans="1:8">
      <c r="A44" s="2"/>
      <c r="B44" s="33"/>
      <c r="C44" s="33" t="s">
        <v>58</v>
      </c>
      <c r="D44" s="41">
        <f>SUM(D43:D43)</f>
        <v>0</v>
      </c>
      <c r="E44" s="41">
        <f>SUM(E43:E43)</f>
        <v>0</v>
      </c>
      <c r="F44" s="41">
        <f>SUM(F43:F43)</f>
        <v>0</v>
      </c>
      <c r="G44" s="41">
        <f>SUM(G43:G43)</f>
        <v>0</v>
      </c>
      <c r="H44" s="41">
        <f>SUM(D44:G44)</f>
        <v>0</v>
      </c>
    </row>
    <row r="45" spans="1:8">
      <c r="A45" s="2"/>
      <c r="B45" s="33"/>
      <c r="C45" s="33" t="s">
        <v>59</v>
      </c>
      <c r="D45" s="41">
        <v>6386.1179403643</v>
      </c>
      <c r="E45" s="41">
        <v>543.40240773145001</v>
      </c>
      <c r="F45" s="41">
        <v>6680.4732945600999</v>
      </c>
      <c r="G45" s="41">
        <v>0</v>
      </c>
      <c r="H45" s="41">
        <v>13609.993642656</v>
      </c>
    </row>
    <row r="46" spans="1:8">
      <c r="A46" s="2"/>
      <c r="B46" s="33"/>
      <c r="C46" s="44" t="s">
        <v>60</v>
      </c>
      <c r="D46" s="41"/>
      <c r="E46" s="41"/>
      <c r="F46" s="41"/>
      <c r="G46" s="41"/>
      <c r="H46" s="41"/>
    </row>
    <row r="47" spans="1:8" ht="31.2">
      <c r="A47" s="2">
        <v>5</v>
      </c>
      <c r="B47" s="2" t="s">
        <v>61</v>
      </c>
      <c r="C47" s="42" t="s">
        <v>62</v>
      </c>
      <c r="D47" s="41">
        <v>12.504407473849</v>
      </c>
      <c r="E47" s="41">
        <v>0.46918806402750002</v>
      </c>
      <c r="F47" s="41">
        <v>0</v>
      </c>
      <c r="G47" s="41">
        <v>0</v>
      </c>
      <c r="H47" s="41">
        <v>12.973595537875999</v>
      </c>
    </row>
    <row r="48" spans="1:8" ht="31.2">
      <c r="A48" s="2">
        <v>6</v>
      </c>
      <c r="B48" s="2" t="s">
        <v>63</v>
      </c>
      <c r="C48" s="42" t="s">
        <v>64</v>
      </c>
      <c r="D48" s="41">
        <v>38.932417455752997</v>
      </c>
      <c r="E48" s="41">
        <v>6.3061940951778004</v>
      </c>
      <c r="F48" s="41">
        <v>0</v>
      </c>
      <c r="G48" s="41">
        <v>0</v>
      </c>
      <c r="H48" s="41">
        <v>45.238611550930997</v>
      </c>
    </row>
    <row r="49" spans="1:8" ht="31.2">
      <c r="A49" s="2">
        <v>7</v>
      </c>
      <c r="B49" s="2" t="s">
        <v>61</v>
      </c>
      <c r="C49" s="42" t="s">
        <v>65</v>
      </c>
      <c r="D49" s="41">
        <v>95.356428738982999</v>
      </c>
      <c r="E49" s="41">
        <v>5.1097179541489997</v>
      </c>
      <c r="F49" s="41">
        <v>0</v>
      </c>
      <c r="G49" s="41">
        <v>0</v>
      </c>
      <c r="H49" s="41">
        <v>100.46614669313</v>
      </c>
    </row>
    <row r="50" spans="1:8">
      <c r="A50" s="2"/>
      <c r="B50" s="33"/>
      <c r="C50" s="33" t="s">
        <v>66</v>
      </c>
      <c r="D50" s="41">
        <v>146.79325366858001</v>
      </c>
      <c r="E50" s="41">
        <v>11.885100113354</v>
      </c>
      <c r="F50" s="41">
        <v>0</v>
      </c>
      <c r="G50" s="41">
        <v>0</v>
      </c>
      <c r="H50" s="41">
        <v>158.67835378193999</v>
      </c>
    </row>
    <row r="51" spans="1:8">
      <c r="A51" s="2"/>
      <c r="B51" s="33"/>
      <c r="C51" s="33" t="s">
        <v>67</v>
      </c>
      <c r="D51" s="41">
        <v>6532.9111940328003</v>
      </c>
      <c r="E51" s="41">
        <v>555.28750784479996</v>
      </c>
      <c r="F51" s="41">
        <v>6680.4732945600999</v>
      </c>
      <c r="G51" s="41">
        <v>0</v>
      </c>
      <c r="H51" s="41">
        <v>13768.671996438001</v>
      </c>
    </row>
    <row r="52" spans="1:8">
      <c r="A52" s="2"/>
      <c r="B52" s="33"/>
      <c r="C52" s="33" t="s">
        <v>68</v>
      </c>
      <c r="D52" s="41"/>
      <c r="E52" s="41"/>
      <c r="F52" s="41"/>
      <c r="G52" s="41"/>
      <c r="H52" s="41"/>
    </row>
    <row r="53" spans="1:8">
      <c r="A53" s="2">
        <v>8</v>
      </c>
      <c r="B53" s="2" t="s">
        <v>69</v>
      </c>
      <c r="C53" s="48" t="s">
        <v>70</v>
      </c>
      <c r="D53" s="41">
        <v>0</v>
      </c>
      <c r="E53" s="41">
        <v>0</v>
      </c>
      <c r="F53" s="41">
        <v>0</v>
      </c>
      <c r="G53" s="41">
        <v>106.80029699305</v>
      </c>
      <c r="H53" s="41">
        <v>106.80029699305</v>
      </c>
    </row>
    <row r="54" spans="1:8" ht="31.2">
      <c r="A54" s="2">
        <v>9</v>
      </c>
      <c r="B54" s="2" t="s">
        <v>71</v>
      </c>
      <c r="C54" s="48" t="s">
        <v>72</v>
      </c>
      <c r="D54" s="41">
        <v>118.68072364107</v>
      </c>
      <c r="E54" s="41">
        <v>6.0898561513293998</v>
      </c>
      <c r="F54" s="41">
        <v>0</v>
      </c>
      <c r="G54" s="41">
        <v>0</v>
      </c>
      <c r="H54" s="41">
        <v>124.7705797924</v>
      </c>
    </row>
    <row r="55" spans="1:8">
      <c r="A55" s="2">
        <v>10</v>
      </c>
      <c r="B55" s="2" t="s">
        <v>73</v>
      </c>
      <c r="C55" s="48" t="s">
        <v>74</v>
      </c>
      <c r="D55" s="41">
        <v>0</v>
      </c>
      <c r="E55" s="41">
        <v>0</v>
      </c>
      <c r="F55" s="41">
        <v>0</v>
      </c>
      <c r="G55" s="41">
        <v>65.115477283011003</v>
      </c>
      <c r="H55" s="41">
        <v>65.115477283011003</v>
      </c>
    </row>
    <row r="56" spans="1:8">
      <c r="A56" s="2">
        <v>11</v>
      </c>
      <c r="B56" s="2"/>
      <c r="C56" s="48" t="s">
        <v>75</v>
      </c>
      <c r="D56" s="41">
        <v>0</v>
      </c>
      <c r="E56" s="41">
        <v>0</v>
      </c>
      <c r="F56" s="41">
        <v>0</v>
      </c>
      <c r="G56" s="41">
        <v>106.86252884071</v>
      </c>
      <c r="H56" s="41">
        <v>106.86252884071</v>
      </c>
    </row>
    <row r="57" spans="1:8">
      <c r="A57" s="2">
        <v>12</v>
      </c>
      <c r="B57" s="2"/>
      <c r="C57" s="48" t="s">
        <v>76</v>
      </c>
      <c r="D57" s="41">
        <v>0</v>
      </c>
      <c r="E57" s="41">
        <v>0</v>
      </c>
      <c r="F57" s="41">
        <v>0</v>
      </c>
      <c r="G57" s="41">
        <v>69.896614717907994</v>
      </c>
      <c r="H57" s="41">
        <v>69.896614717907994</v>
      </c>
    </row>
    <row r="58" spans="1:8" ht="31.2">
      <c r="A58" s="2">
        <v>13</v>
      </c>
      <c r="B58" s="2" t="s">
        <v>77</v>
      </c>
      <c r="C58" s="48" t="s">
        <v>78</v>
      </c>
      <c r="D58" s="41">
        <v>0</v>
      </c>
      <c r="E58" s="41">
        <v>0</v>
      </c>
      <c r="F58" s="41">
        <v>0</v>
      </c>
      <c r="G58" s="41">
        <v>37.820357184473004</v>
      </c>
      <c r="H58" s="41">
        <v>37.820357184473004</v>
      </c>
    </row>
    <row r="59" spans="1:8" ht="31.2">
      <c r="A59" s="2">
        <v>14</v>
      </c>
      <c r="B59" s="2" t="s">
        <v>79</v>
      </c>
      <c r="C59" s="48" t="s">
        <v>72</v>
      </c>
      <c r="D59" s="41">
        <v>51.828177077474997</v>
      </c>
      <c r="E59" s="41">
        <v>8.4026513759459007</v>
      </c>
      <c r="F59" s="41">
        <v>0</v>
      </c>
      <c r="G59" s="41">
        <v>0</v>
      </c>
      <c r="H59" s="41">
        <v>60.230828453420997</v>
      </c>
    </row>
    <row r="60" spans="1:8">
      <c r="A60" s="2">
        <v>15</v>
      </c>
      <c r="B60" s="2" t="s">
        <v>80</v>
      </c>
      <c r="C60" s="48" t="s">
        <v>70</v>
      </c>
      <c r="D60" s="41">
        <v>0</v>
      </c>
      <c r="E60" s="41">
        <v>0</v>
      </c>
      <c r="F60" s="41">
        <v>0</v>
      </c>
      <c r="G60" s="41">
        <v>21.419880762910999</v>
      </c>
      <c r="H60" s="41">
        <v>21.419880762910999</v>
      </c>
    </row>
    <row r="61" spans="1:8">
      <c r="A61" s="2">
        <v>16</v>
      </c>
      <c r="B61" s="2" t="s">
        <v>81</v>
      </c>
      <c r="C61" s="48" t="s">
        <v>74</v>
      </c>
      <c r="D61" s="41">
        <v>0</v>
      </c>
      <c r="E61" s="41">
        <v>0</v>
      </c>
      <c r="F61" s="41">
        <v>0</v>
      </c>
      <c r="G61" s="41">
        <v>70.533675720572006</v>
      </c>
      <c r="H61" s="41">
        <v>70.533675720572006</v>
      </c>
    </row>
    <row r="62" spans="1:8" ht="31.2">
      <c r="A62" s="2">
        <v>17</v>
      </c>
      <c r="B62" s="2" t="s">
        <v>82</v>
      </c>
      <c r="C62" s="48" t="s">
        <v>83</v>
      </c>
      <c r="D62" s="41">
        <v>0</v>
      </c>
      <c r="E62" s="41">
        <v>0</v>
      </c>
      <c r="F62" s="41">
        <v>0</v>
      </c>
      <c r="G62" s="41">
        <v>63.005898532903998</v>
      </c>
      <c r="H62" s="41">
        <v>63.005898532903998</v>
      </c>
    </row>
    <row r="63" spans="1:8">
      <c r="A63" s="2"/>
      <c r="B63" s="33"/>
      <c r="C63" s="33" t="s">
        <v>84</v>
      </c>
      <c r="D63" s="41">
        <v>170.50890071855</v>
      </c>
      <c r="E63" s="41">
        <v>14.492507527275</v>
      </c>
      <c r="F63" s="41">
        <v>0</v>
      </c>
      <c r="G63" s="41">
        <v>541.45473003554002</v>
      </c>
      <c r="H63" s="41">
        <v>726.45613828136004</v>
      </c>
    </row>
    <row r="64" spans="1:8">
      <c r="A64" s="2"/>
      <c r="B64" s="33"/>
      <c r="C64" s="33" t="s">
        <v>85</v>
      </c>
      <c r="D64" s="41">
        <v>6703.4200947514</v>
      </c>
      <c r="E64" s="41">
        <v>569.78001537208002</v>
      </c>
      <c r="F64" s="41">
        <v>6680.4732945600999</v>
      </c>
      <c r="G64" s="41">
        <v>541.45473003554002</v>
      </c>
      <c r="H64" s="41">
        <v>14495.128134719</v>
      </c>
    </row>
    <row r="65" spans="1:8" ht="31.5" customHeight="1">
      <c r="A65" s="2"/>
      <c r="B65" s="33"/>
      <c r="C65" s="33" t="s">
        <v>86</v>
      </c>
      <c r="D65" s="41"/>
      <c r="E65" s="41"/>
      <c r="F65" s="41"/>
      <c r="G65" s="41"/>
      <c r="H65" s="41"/>
    </row>
    <row r="66" spans="1:8">
      <c r="A66" s="2"/>
      <c r="B66" s="2"/>
      <c r="C66" s="48"/>
      <c r="D66" s="41"/>
      <c r="E66" s="41"/>
      <c r="F66" s="41"/>
      <c r="G66" s="41"/>
      <c r="H66" s="41">
        <f>SUM(D66:G66)</f>
        <v>0</v>
      </c>
    </row>
    <row r="67" spans="1:8">
      <c r="A67" s="2"/>
      <c r="B67" s="33"/>
      <c r="C67" s="33" t="s">
        <v>87</v>
      </c>
      <c r="D67" s="41">
        <f>SUM(D66:D66)</f>
        <v>0</v>
      </c>
      <c r="E67" s="41">
        <f>SUM(E66:E66)</f>
        <v>0</v>
      </c>
      <c r="F67" s="41">
        <f>SUM(F66:F66)</f>
        <v>0</v>
      </c>
      <c r="G67" s="41">
        <f>SUM(G66:G66)</f>
        <v>0</v>
      </c>
      <c r="H67" s="41">
        <f>SUM(D67:G67)</f>
        <v>0</v>
      </c>
    </row>
    <row r="68" spans="1:8">
      <c r="A68" s="2"/>
      <c r="B68" s="33"/>
      <c r="C68" s="33" t="s">
        <v>88</v>
      </c>
      <c r="D68" s="41">
        <v>6703.4200947514</v>
      </c>
      <c r="E68" s="41">
        <v>569.78001537208002</v>
      </c>
      <c r="F68" s="41">
        <v>6680.4732945600999</v>
      </c>
      <c r="G68" s="41">
        <v>541.45473003554002</v>
      </c>
      <c r="H68" s="41">
        <v>14495.128134719</v>
      </c>
    </row>
    <row r="69" spans="1:8" ht="157.5" customHeight="1">
      <c r="A69" s="2"/>
      <c r="B69" s="33"/>
      <c r="C69" s="33" t="s">
        <v>89</v>
      </c>
      <c r="D69" s="41"/>
      <c r="E69" s="41"/>
      <c r="F69" s="41"/>
      <c r="G69" s="41"/>
      <c r="H69" s="41"/>
    </row>
    <row r="70" spans="1:8">
      <c r="A70" s="2">
        <v>18</v>
      </c>
      <c r="B70" s="2" t="s">
        <v>90</v>
      </c>
      <c r="C70" s="48" t="s">
        <v>91</v>
      </c>
      <c r="D70" s="41">
        <v>0</v>
      </c>
      <c r="E70" s="41">
        <v>0</v>
      </c>
      <c r="F70" s="41">
        <v>0</v>
      </c>
      <c r="G70" s="41">
        <v>488.63209030883002</v>
      </c>
      <c r="H70" s="41">
        <v>488.63209030883002</v>
      </c>
    </row>
    <row r="71" spans="1:8">
      <c r="A71" s="2">
        <v>19</v>
      </c>
      <c r="B71" s="2" t="s">
        <v>92</v>
      </c>
      <c r="C71" s="48" t="s">
        <v>93</v>
      </c>
      <c r="D71" s="41">
        <v>0</v>
      </c>
      <c r="E71" s="41">
        <v>0</v>
      </c>
      <c r="F71" s="41">
        <v>0</v>
      </c>
      <c r="G71" s="41">
        <v>461.41789473684003</v>
      </c>
      <c r="H71" s="41">
        <v>461.41789473684003</v>
      </c>
    </row>
    <row r="72" spans="1:8">
      <c r="A72" s="2">
        <v>20</v>
      </c>
      <c r="B72" s="2" t="s">
        <v>94</v>
      </c>
      <c r="C72" s="48" t="s">
        <v>91</v>
      </c>
      <c r="D72" s="41">
        <v>0</v>
      </c>
      <c r="E72" s="41">
        <v>0</v>
      </c>
      <c r="F72" s="41">
        <v>0</v>
      </c>
      <c r="G72" s="41">
        <v>759.68844600128</v>
      </c>
      <c r="H72" s="41">
        <v>759.68844600128</v>
      </c>
    </row>
    <row r="73" spans="1:8">
      <c r="A73" s="2"/>
      <c r="B73" s="33"/>
      <c r="C73" s="33" t="s">
        <v>95</v>
      </c>
      <c r="D73" s="41">
        <v>0</v>
      </c>
      <c r="E73" s="41">
        <v>0</v>
      </c>
      <c r="F73" s="41">
        <v>0</v>
      </c>
      <c r="G73" s="41">
        <v>1709.7384310469999</v>
      </c>
      <c r="H73" s="41">
        <v>1709.7384310469999</v>
      </c>
    </row>
    <row r="74" spans="1:8">
      <c r="A74" s="2"/>
      <c r="B74" s="33"/>
      <c r="C74" s="33" t="s">
        <v>96</v>
      </c>
      <c r="D74" s="41">
        <v>6703.4200947514</v>
      </c>
      <c r="E74" s="41">
        <v>569.78001537208002</v>
      </c>
      <c r="F74" s="41">
        <v>6680.4732945600999</v>
      </c>
      <c r="G74" s="41">
        <v>2251.1931610825</v>
      </c>
      <c r="H74" s="41">
        <v>16204.866565766</v>
      </c>
    </row>
    <row r="75" spans="1:8">
      <c r="A75" s="2"/>
      <c r="B75" s="33"/>
      <c r="C75" s="33" t="s">
        <v>97</v>
      </c>
      <c r="D75" s="41"/>
      <c r="E75" s="41"/>
      <c r="F75" s="41"/>
      <c r="G75" s="41"/>
      <c r="H75" s="41"/>
    </row>
    <row r="76" spans="1:8" ht="47.25" customHeight="1">
      <c r="A76" s="2">
        <v>21</v>
      </c>
      <c r="B76" s="2" t="s">
        <v>98</v>
      </c>
      <c r="C76" s="48" t="s">
        <v>99</v>
      </c>
      <c r="D76" s="41">
        <f>D74*3%</f>
        <v>201.10260284254201</v>
      </c>
      <c r="E76" s="41">
        <f>E74*3%</f>
        <v>17.0934004611624</v>
      </c>
      <c r="F76" s="41">
        <f>F74*3%</f>
        <v>200.414198836803</v>
      </c>
      <c r="G76" s="41">
        <f>G74*3%</f>
        <v>67.535794832475005</v>
      </c>
      <c r="H76" s="41">
        <f>SUM(D76:G76)</f>
        <v>486.145996972982</v>
      </c>
    </row>
    <row r="77" spans="1:8">
      <c r="A77" s="2"/>
      <c r="B77" s="33"/>
      <c r="C77" s="33" t="s">
        <v>100</v>
      </c>
      <c r="D77" s="41">
        <f>D76</f>
        <v>201.10260284254201</v>
      </c>
      <c r="E77" s="41">
        <f>E76</f>
        <v>17.0934004611624</v>
      </c>
      <c r="F77" s="41">
        <f>F76</f>
        <v>200.414198836803</v>
      </c>
      <c r="G77" s="41">
        <f>G76</f>
        <v>67.535794832475005</v>
      </c>
      <c r="H77" s="41">
        <f>SUM(D77:G77)</f>
        <v>486.145996972982</v>
      </c>
    </row>
    <row r="78" spans="1:8">
      <c r="A78" s="2"/>
      <c r="B78" s="33"/>
      <c r="C78" s="33" t="s">
        <v>101</v>
      </c>
      <c r="D78" s="41">
        <f>D77+D74</f>
        <v>6904.5226975939404</v>
      </c>
      <c r="E78" s="41">
        <f>E77+E74</f>
        <v>586.87341583324201</v>
      </c>
      <c r="F78" s="41">
        <f>F77+F74</f>
        <v>6880.8874933969</v>
      </c>
      <c r="G78" s="41">
        <f>G77+G74</f>
        <v>2318.7289559149699</v>
      </c>
      <c r="H78" s="41">
        <f>SUM(D78:G78)</f>
        <v>16691.012562739099</v>
      </c>
    </row>
    <row r="79" spans="1:8">
      <c r="A79" s="2"/>
      <c r="B79" s="33"/>
      <c r="C79" s="33" t="s">
        <v>102</v>
      </c>
      <c r="D79" s="41"/>
      <c r="E79" s="41"/>
      <c r="F79" s="41"/>
      <c r="G79" s="41"/>
      <c r="H79" s="41"/>
    </row>
    <row r="80" spans="1:8">
      <c r="A80" s="2">
        <v>22</v>
      </c>
      <c r="B80" s="2" t="s">
        <v>103</v>
      </c>
      <c r="C80" s="48" t="s">
        <v>104</v>
      </c>
      <c r="D80" s="41">
        <f>D78*20%</f>
        <v>1380.90453951879</v>
      </c>
      <c r="E80" s="41">
        <f>E78*20%</f>
        <v>117.374683166648</v>
      </c>
      <c r="F80" s="41">
        <f>F78*20%</f>
        <v>1376.1774986793801</v>
      </c>
      <c r="G80" s="41">
        <f>G78*20%</f>
        <v>463.74579118299499</v>
      </c>
      <c r="H80" s="41">
        <f>SUM(D80:G80)</f>
        <v>3338.2025125478099</v>
      </c>
    </row>
    <row r="81" spans="1:8">
      <c r="A81" s="2"/>
      <c r="B81" s="33"/>
      <c r="C81" s="33" t="s">
        <v>105</v>
      </c>
      <c r="D81" s="41">
        <f>D80</f>
        <v>1380.90453951879</v>
      </c>
      <c r="E81" s="41">
        <f>E80</f>
        <v>117.374683166648</v>
      </c>
      <c r="F81" s="41">
        <f>F80</f>
        <v>1376.1774986793801</v>
      </c>
      <c r="G81" s="41">
        <f>G80</f>
        <v>463.74579118299499</v>
      </c>
      <c r="H81" s="41">
        <f>SUM(D81:G81)</f>
        <v>3338.2025125478099</v>
      </c>
    </row>
    <row r="82" spans="1:8">
      <c r="A82" s="2"/>
      <c r="B82" s="33"/>
      <c r="C82" s="33" t="s">
        <v>106</v>
      </c>
      <c r="D82" s="41">
        <f>D81+D78</f>
        <v>8285.4272371127299</v>
      </c>
      <c r="E82" s="41">
        <f>E81+E78</f>
        <v>704.248098999891</v>
      </c>
      <c r="F82" s="41">
        <f>F81+F78</f>
        <v>8257.0649920762808</v>
      </c>
      <c r="G82" s="41">
        <f>G81+G78</f>
        <v>2782.4747470979701</v>
      </c>
      <c r="H82" s="41">
        <f>SUM(D82:G82)</f>
        <v>20029.215075286898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107</v>
      </c>
    </row>
    <row r="2" spans="1:14" ht="45.75" customHeight="1">
      <c r="A2" s="24"/>
      <c r="B2" s="24" t="s">
        <v>108</v>
      </c>
      <c r="C2" s="87" t="s">
        <v>192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110</v>
      </c>
      <c r="C7" s="28" t="s">
        <v>41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29</v>
      </c>
      <c r="C10" s="94" t="s">
        <v>111</v>
      </c>
      <c r="D10" s="91" t="s">
        <v>31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113</v>
      </c>
      <c r="D13" s="32">
        <v>625.18763964148002</v>
      </c>
      <c r="E13" s="32">
        <v>23.557605354311001</v>
      </c>
      <c r="F13" s="32">
        <v>4899.0980943203003</v>
      </c>
      <c r="G13" s="32">
        <v>0</v>
      </c>
      <c r="H13" s="32">
        <v>5547.8433393161004</v>
      </c>
      <c r="J13" s="20"/>
    </row>
    <row r="14" spans="1:14">
      <c r="A14" s="2"/>
      <c r="B14" s="33"/>
      <c r="C14" s="33" t="s">
        <v>114</v>
      </c>
      <c r="D14" s="32">
        <v>625.18763964148002</v>
      </c>
      <c r="E14" s="32">
        <v>23.557605354311001</v>
      </c>
      <c r="F14" s="32">
        <v>4899.0980943203003</v>
      </c>
      <c r="G14" s="32">
        <v>0</v>
      </c>
      <c r="H14" s="32">
        <v>5547.8433393161004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107</v>
      </c>
    </row>
    <row r="2" spans="1:14" ht="45.75" customHeight="1">
      <c r="A2" s="24"/>
      <c r="B2" s="24" t="s">
        <v>108</v>
      </c>
      <c r="C2" s="87" t="s">
        <v>193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110</v>
      </c>
      <c r="C7" s="28" t="s">
        <v>70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29</v>
      </c>
      <c r="C10" s="94" t="s">
        <v>111</v>
      </c>
      <c r="D10" s="91" t="s">
        <v>31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116</v>
      </c>
      <c r="C13" s="3" t="s">
        <v>117</v>
      </c>
      <c r="D13" s="32">
        <v>0</v>
      </c>
      <c r="E13" s="32">
        <v>0</v>
      </c>
      <c r="F13" s="32">
        <v>0</v>
      </c>
      <c r="G13" s="32">
        <v>106.80029699305</v>
      </c>
      <c r="H13" s="32">
        <v>106.80029699305</v>
      </c>
      <c r="J13" s="20"/>
    </row>
    <row r="14" spans="1:14">
      <c r="A14" s="2"/>
      <c r="B14" s="33"/>
      <c r="C14" s="33" t="s">
        <v>114</v>
      </c>
      <c r="D14" s="32">
        <v>0</v>
      </c>
      <c r="E14" s="32">
        <v>0</v>
      </c>
      <c r="F14" s="32">
        <v>0</v>
      </c>
      <c r="G14" s="32">
        <v>106.80029699305</v>
      </c>
      <c r="H14" s="32">
        <v>106.80029699305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107</v>
      </c>
    </row>
    <row r="2" spans="1:14" ht="45.75" customHeight="1">
      <c r="A2" s="24"/>
      <c r="B2" s="24" t="s">
        <v>108</v>
      </c>
      <c r="C2" s="87" t="s">
        <v>194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110</v>
      </c>
      <c r="C7" s="28" t="s">
        <v>93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29</v>
      </c>
      <c r="C10" s="94" t="s">
        <v>111</v>
      </c>
      <c r="D10" s="91" t="s">
        <v>31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119</v>
      </c>
      <c r="C13" s="3" t="s">
        <v>93</v>
      </c>
      <c r="D13" s="32">
        <v>0</v>
      </c>
      <c r="E13" s="32">
        <v>0</v>
      </c>
      <c r="F13" s="32">
        <v>0</v>
      </c>
      <c r="G13" s="32">
        <v>488.63209030883002</v>
      </c>
      <c r="H13" s="32">
        <v>488.63209030883002</v>
      </c>
      <c r="J13" s="20"/>
    </row>
    <row r="14" spans="1:14">
      <c r="A14" s="2"/>
      <c r="B14" s="33"/>
      <c r="C14" s="33" t="s">
        <v>114</v>
      </c>
      <c r="D14" s="32">
        <v>0</v>
      </c>
      <c r="E14" s="32">
        <v>0</v>
      </c>
      <c r="F14" s="32">
        <v>0</v>
      </c>
      <c r="G14" s="32">
        <v>488.63209030883002</v>
      </c>
      <c r="H14" s="32">
        <v>488.63209030883002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107</v>
      </c>
    </row>
    <row r="2" spans="1:14" ht="45.75" customHeight="1">
      <c r="A2" s="24"/>
      <c r="B2" s="24" t="s">
        <v>108</v>
      </c>
      <c r="C2" s="87" t="s">
        <v>195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110</v>
      </c>
      <c r="C7" s="28" t="s">
        <v>121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29</v>
      </c>
      <c r="C10" s="94" t="s">
        <v>111</v>
      </c>
      <c r="D10" s="91" t="s">
        <v>31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122</v>
      </c>
      <c r="C13" s="3" t="s">
        <v>123</v>
      </c>
      <c r="D13" s="32">
        <v>1257.8407246075001</v>
      </c>
      <c r="E13" s="32">
        <v>98.982831201653994</v>
      </c>
      <c r="F13" s="32">
        <v>0</v>
      </c>
      <c r="G13" s="32">
        <v>0</v>
      </c>
      <c r="H13" s="32">
        <v>1356.8235558091999</v>
      </c>
      <c r="J13" s="20"/>
    </row>
    <row r="14" spans="1:14">
      <c r="A14" s="2"/>
      <c r="B14" s="33"/>
      <c r="C14" s="33" t="s">
        <v>114</v>
      </c>
      <c r="D14" s="32">
        <v>1257.8407246075001</v>
      </c>
      <c r="E14" s="32">
        <v>98.982831201653994</v>
      </c>
      <c r="F14" s="32">
        <v>0</v>
      </c>
      <c r="G14" s="32">
        <v>0</v>
      </c>
      <c r="H14" s="32">
        <v>1356.8235558091999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107</v>
      </c>
    </row>
    <row r="2" spans="1:14" ht="45.75" customHeight="1">
      <c r="A2" s="24"/>
      <c r="B2" s="24" t="s">
        <v>108</v>
      </c>
      <c r="C2" s="87" t="s">
        <v>196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110</v>
      </c>
      <c r="C7" s="28" t="s">
        <v>121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29</v>
      </c>
      <c r="C10" s="94" t="s">
        <v>111</v>
      </c>
      <c r="D10" s="91" t="s">
        <v>31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125</v>
      </c>
      <c r="C13" s="3" t="s">
        <v>126</v>
      </c>
      <c r="D13" s="32">
        <v>0</v>
      </c>
      <c r="E13" s="32">
        <v>0</v>
      </c>
      <c r="F13" s="32">
        <v>0</v>
      </c>
      <c r="G13" s="32">
        <v>9.9399656702782</v>
      </c>
      <c r="H13" s="32">
        <v>9.9399656702782</v>
      </c>
      <c r="J13" s="20"/>
    </row>
    <row r="14" spans="1:14">
      <c r="A14" s="2"/>
      <c r="B14" s="33"/>
      <c r="C14" s="33" t="s">
        <v>114</v>
      </c>
      <c r="D14" s="32">
        <v>0</v>
      </c>
      <c r="E14" s="32">
        <v>0</v>
      </c>
      <c r="F14" s="32">
        <v>0</v>
      </c>
      <c r="G14" s="32">
        <v>9.9399656702782</v>
      </c>
      <c r="H14" s="32">
        <v>9.9399656702782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107</v>
      </c>
    </row>
    <row r="2" spans="1:14" ht="45.75" customHeight="1">
      <c r="A2" s="24"/>
      <c r="B2" s="24" t="s">
        <v>108</v>
      </c>
      <c r="C2" s="87" t="s">
        <v>197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110</v>
      </c>
      <c r="C7" s="28" t="s">
        <v>45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29</v>
      </c>
      <c r="C10" s="94" t="s">
        <v>111</v>
      </c>
      <c r="D10" s="91" t="s">
        <v>31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128</v>
      </c>
      <c r="C13" s="3" t="s">
        <v>129</v>
      </c>
      <c r="D13" s="32">
        <v>1819.2571495592999</v>
      </c>
      <c r="E13" s="32">
        <v>30.228718165958998</v>
      </c>
      <c r="F13" s="32">
        <v>0</v>
      </c>
      <c r="G13" s="32">
        <v>0</v>
      </c>
      <c r="H13" s="32">
        <v>1849.4858677253001</v>
      </c>
      <c r="J13" s="20"/>
    </row>
    <row r="14" spans="1:14">
      <c r="A14" s="2"/>
      <c r="B14" s="33"/>
      <c r="C14" s="33" t="s">
        <v>114</v>
      </c>
      <c r="D14" s="32">
        <v>1819.2571495592999</v>
      </c>
      <c r="E14" s="32">
        <v>30.228718165958998</v>
      </c>
      <c r="F14" s="32">
        <v>0</v>
      </c>
      <c r="G14" s="32">
        <v>0</v>
      </c>
      <c r="H14" s="32">
        <v>1849.4858677253001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107</v>
      </c>
    </row>
    <row r="2" spans="1:14" ht="45.75" customHeight="1">
      <c r="A2" s="24"/>
      <c r="B2" s="24" t="s">
        <v>108</v>
      </c>
      <c r="C2" s="87" t="s">
        <v>198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110</v>
      </c>
      <c r="C7" s="28" t="s">
        <v>70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29</v>
      </c>
      <c r="C10" s="94" t="s">
        <v>111</v>
      </c>
      <c r="D10" s="91" t="s">
        <v>31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131</v>
      </c>
      <c r="C13" s="3" t="s">
        <v>70</v>
      </c>
      <c r="D13" s="32">
        <v>0</v>
      </c>
      <c r="E13" s="32">
        <v>0</v>
      </c>
      <c r="F13" s="32">
        <v>0</v>
      </c>
      <c r="G13" s="32">
        <v>21.419880762910999</v>
      </c>
      <c r="H13" s="32">
        <v>21.419880762910999</v>
      </c>
      <c r="J13" s="20"/>
    </row>
    <row r="14" spans="1:14">
      <c r="A14" s="2"/>
      <c r="B14" s="33"/>
      <c r="C14" s="33" t="s">
        <v>114</v>
      </c>
      <c r="D14" s="32">
        <v>0</v>
      </c>
      <c r="E14" s="32">
        <v>0</v>
      </c>
      <c r="F14" s="32">
        <v>0</v>
      </c>
      <c r="G14" s="32">
        <v>21.419880762910999</v>
      </c>
      <c r="H14" s="32">
        <v>21.419880762910999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19</vt:i4>
      </vt:variant>
    </vt:vector>
  </HeadingPairs>
  <TitlesOfParts>
    <vt:vector size="19" baseType="lpstr">
      <vt:lpstr>Сводка затрат</vt:lpstr>
      <vt:lpstr>ССР</vt:lpstr>
      <vt:lpstr>ОСР 528-02-01</vt:lpstr>
      <vt:lpstr>ОСР 528-09-01</vt:lpstr>
      <vt:lpstr>ОСР 528-12-01</vt:lpstr>
      <vt:lpstr>ОСР 107-02-01</vt:lpstr>
      <vt:lpstr>ОСР 107-07-01</vt:lpstr>
      <vt:lpstr>ОСР 525-02-01</vt:lpstr>
      <vt:lpstr>ОСР 525-09-01</vt:lpstr>
      <vt:lpstr>ОСР 525-12-01</vt:lpstr>
      <vt:lpstr>ОСР 107-02-01(1)</vt:lpstr>
      <vt:lpstr>ОСР 107-07-01(1)</vt:lpstr>
      <vt:lpstr>ОСР 525-02-01(1)</vt:lpstr>
      <vt:lpstr>ОСР 525-12-01(1)</vt:lpstr>
      <vt:lpstr>ОСР 509-02-01</vt:lpstr>
      <vt:lpstr>ОСР 509-09-01</vt:lpstr>
      <vt:lpstr>ОСР 509-12-01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2025-11-12T07:22:58Z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B1C0ED8A312944C9B093070FE2AA3974_12</vt:lpwstr>
  </property>
  <property fmtid="{D5CDD505-2E9C-101B-9397-08002B2CF9AE}" pid="3" name="KSOProductBuildVer">
    <vt:lpwstr>1049-12.2.0.20795</vt:lpwstr>
  </property>
</Properties>
</file>